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20" activeTab="0"/>
  </bookViews>
  <sheets>
    <sheet name="11106" sheetId="1" r:id="rId1"/>
    <sheet name="11105" sheetId="2" r:id="rId2"/>
    <sheet name="11104" sheetId="3" r:id="rId3"/>
    <sheet name="11103" sheetId="4" r:id="rId4"/>
    <sheet name="11102" sheetId="5" r:id="rId5"/>
    <sheet name="11101" sheetId="6" r:id="rId6"/>
  </sheets>
  <definedNames>
    <definedName name="_xlnm._FilterDatabase" localSheetId="5" hidden="1">'11101'!$A$4:$AA$25</definedName>
    <definedName name="_xlnm._FilterDatabase" localSheetId="4" hidden="1">'11102'!$A$4:$AA$33</definedName>
    <definedName name="_xlnm._FilterDatabase" localSheetId="3" hidden="1">'11103'!$A$4:$AA$42</definedName>
    <definedName name="_xlnm._FilterDatabase" localSheetId="2" hidden="1">'11104'!$A$4:$AA$56</definedName>
    <definedName name="_xlnm._FilterDatabase" localSheetId="1" hidden="1">'11105'!$A$4:$AA$64</definedName>
    <definedName name="_xlnm._FilterDatabase" localSheetId="0" hidden="1">'11106'!$A$4:$AA$79</definedName>
    <definedName name="_xlnm.Print_Area" localSheetId="5">'11101'!$A:$L</definedName>
    <definedName name="_xlnm.Print_Area" localSheetId="4">'11102'!$A:$L</definedName>
    <definedName name="_xlnm.Print_Area" localSheetId="3">'11103'!$A:$L</definedName>
    <definedName name="_xlnm.Print_Area" localSheetId="2">'11104'!$A:$L</definedName>
    <definedName name="_xlnm.Print_Area" localSheetId="1">'11105'!$A:$L</definedName>
    <definedName name="_xlnm.Print_Area" localSheetId="0">'11106'!$A:$L</definedName>
    <definedName name="_xlnm.Print_Titles" localSheetId="5">'11101'!$1:$4</definedName>
    <definedName name="_xlnm.Print_Titles" localSheetId="4">'11102'!$1:$4</definedName>
    <definedName name="_xlnm.Print_Titles" localSheetId="3">'11103'!$1:$4</definedName>
    <definedName name="_xlnm.Print_Titles" localSheetId="2">'11104'!$1:$4</definedName>
    <definedName name="_xlnm.Print_Titles" localSheetId="1">'11105'!$1:$4</definedName>
    <definedName name="_xlnm.Print_Titles" localSheetId="0">'11106'!$1:$4</definedName>
  </definedNames>
  <calcPr fullCalcOnLoad="1"/>
</workbook>
</file>

<file path=xl/sharedStrings.xml><?xml version="1.0" encoding="utf-8"?>
<sst xmlns="http://schemas.openxmlformats.org/spreadsheetml/2006/main" count="1636" uniqueCount="365">
  <si>
    <t>執行情形</t>
  </si>
  <si>
    <t>合計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</si>
  <si>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</si>
  <si>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補助單位
預算科目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</si>
  <si>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</si>
  <si>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</si>
  <si>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</si>
  <si>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</si>
  <si>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</si>
  <si>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</si>
  <si>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</si>
  <si>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</si>
  <si>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</si>
  <si>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承辦人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</si>
  <si>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</si>
  <si>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</si>
  <si>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</si>
  <si>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</si>
  <si>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</si>
  <si>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</si>
  <si>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</si>
  <si>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</si>
  <si>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</si>
  <si>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</si>
  <si>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</si>
  <si>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</si>
  <si>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</si>
  <si>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</si>
  <si>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憑證
編號</t>
  </si>
  <si>
    <t>編
號</t>
  </si>
  <si>
    <t>校內分設
科目或代號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</si>
  <si>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</si>
  <si>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</si>
  <si>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</si>
  <si>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</si>
  <si>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</si>
  <si>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</si>
  <si>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</si>
  <si>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</si>
  <si>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</si>
  <si>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</si>
  <si>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</si>
  <si>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第1次</t>
  </si>
  <si>
    <t>活動組</t>
  </si>
  <si>
    <t>資訊組</t>
  </si>
  <si>
    <t>註冊組</t>
  </si>
  <si>
    <t>教學組</t>
  </si>
  <si>
    <t>陳正賢</t>
  </si>
  <si>
    <t>人事室</t>
  </si>
  <si>
    <t>輔導組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</si>
  <si>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</si>
  <si>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</si>
  <si>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</si>
  <si>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</si>
  <si>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</si>
  <si>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</si>
  <si>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t>李麗玲</t>
  </si>
  <si>
    <t>設備組</t>
  </si>
  <si>
    <t>A110D9</t>
  </si>
  <si>
    <t>1100801
1110731</t>
  </si>
  <si>
    <t xml:space="preserve">「110地方教育發展基金—國民小學教育—中央政府補助國民小學教育經費—用人費用—正式員額薪資—職員薪金#2
</t>
  </si>
  <si>
    <t>A110C6</t>
  </si>
  <si>
    <t>A110M2</t>
  </si>
  <si>
    <t>110學年度發展本土教育校訂課程實施計畫-碇內國中本土語文融入藝術與人文推廣培訓</t>
  </si>
  <si>
    <t>1100916基府教學參字第1100244703號</t>
  </si>
  <si>
    <t xml:space="preserve">(一)中央補助款20萬500元：
(1)鐘點費15萬2,400元：由110國民小學教育-中央政府補助國民小學教育經費-服務費用-專業服務費-講課鐘點、稿費、出席審查及查詢費項下支應。
(2)業務費4萬8,100元：由110國民小學教育-中央政府補助國民小學教育經費-其他-其他支出-其他#33項下支應。
(二)市府自籌款資本門3萬元，由其他設備-教育局(處)其他設備-購建固定資產、無形資產及非理財目的之長期投資-購建固定資產-購置雜項設備#6項下支應。
</t>
  </si>
  <si>
    <t>A110G3</t>
  </si>
  <si>
    <t>110學年度學習完全免試國中提升學習品質計畫</t>
  </si>
  <si>
    <t>1100911基府教學參字第1100242795號</t>
  </si>
  <si>
    <t xml:space="preserve">1.國教署補助款：
(1)資本門，由建築及設備計畫-中央政府補助建築及設備經費-購置固定資產、無形資產及非理財目的之長期投資-購置固定資產-購置雜項設備#8項下支應。
(2)經常門，由國民小學教育-中央政府補助國民小學教育經費-其他-其他支出-其他#40項下支應。
2.本府自籌款：
(1)資本門，由其他設備-教育局（處）其他設備-購置固定資產、無形資產及非理財目的之長期投資-購置固定資產-購置雜項設備#6項下支應。
(2)經常門，由國民小學教育-國民小學教育行政及督導-其他-其他支出-其他#1項下支應。
</t>
  </si>
  <si>
    <t>A110H2</t>
  </si>
  <si>
    <t>110學年度推動書法教育計畫</t>
  </si>
  <si>
    <t xml:space="preserve">1101005基府教學參字第1100240828號
</t>
  </si>
  <si>
    <t xml:space="preserve">1.中央補助款24萬9,400元：
(1)經常門18萬9,200元：由110國民小學教育-中央政府補助國民小學教育-其他支出-其他-其他#24項下支應。
(2)資本門6萬0,200元：由110建築及設備計畫-中央政府補助建築及設備經費-中央政府補助建築及設備經費-購建固定資產、無形資產及非理財目的之長期投資-購置固定資產-購置雜項設備#8項下支應。
2.市府自籌款10萬0,600元：
(1)經常門9萬0,800元：由110國民小學教育-國民小學教育行政及督導-其他-其他支出-其他#1項下支應。
(2)資本門9,800元：由110其他設備-教育局(處)其他設備-購建固定資產、無形資產及非理財目的之長期投資-購建固定資產-購置雜項設備#6項下支應。
</t>
  </si>
  <si>
    <t>A110R1</t>
  </si>
  <si>
    <t>110學年度國教輔導團領域小組核心團員減授課鐘點費-第1期</t>
  </si>
  <si>
    <t>1101004基府教學參字第1100247115號</t>
  </si>
  <si>
    <t xml:space="preserve">(1)中央補助款：計46萬8,563元，由110國民小學教育─中央政府補助國民小學教育經費－其他－其他支出─其他#40調整至講課鐘點、稿費、出席審查及查詢費項下支應。
(2)自籌款：5萬2,063元，由110國民小學教育—國民小學教育行政及督導－服務費用－專業服務費－講課鐘點、稿費、出席審查及查詢費#3項下支應。
</t>
  </si>
  <si>
    <t>A110Q8</t>
  </si>
  <si>
    <t>1100930基府教學參字第1100246835號</t>
  </si>
  <si>
    <t>110學年度國民中學及國民小學彈性學習課程-社團活動經費</t>
  </si>
  <si>
    <t xml:space="preserve">彈性學習課程-社團活動補助經費由110國民小學教育-國民小學教育行政及督導-服務費用-專業服務費-講課鐘點、稿費、出席審查及查詢費#5
</t>
  </si>
  <si>
    <t>A110I8</t>
  </si>
  <si>
    <t>110學年度國民教育輔導團第1期團務組織運作經費(國中綜合活動學習領域)</t>
  </si>
  <si>
    <t>1100916基府教學參字第1100243836號</t>
  </si>
  <si>
    <t xml:space="preserve">(1)教育部補助款182萬9,700元整，由「國民小學教育－中央政府補助國民小學教育經費－其他－其他支出－其他#40」項下支應。
(2)本府自籌款部分共計9萬6,300元整，由「國民小學教育－國民小學教育行政及督導－其他－其他支出－其他#8」項下支應。
</t>
  </si>
  <si>
    <t>A110R4</t>
  </si>
  <si>
    <t>1100930基府教學參字第1100245174號</t>
  </si>
  <si>
    <t xml:space="preserve">110學年度戶外教育與海洋教育計畫-辦理戶外教育課程
</t>
  </si>
  <si>
    <t>110學年度「國民中小學學生學習扶助─學校開班」第一學期開班經費</t>
  </si>
  <si>
    <t>1101101基府教學參字第1100250448號</t>
  </si>
  <si>
    <t xml:space="preserve">110年地方教育發展基金-國民小
學教育-中央政府補助國民小學教育經費-服務費用-專業服務費-講課鐘點、稿費、出席審查及查詢費
</t>
  </si>
  <si>
    <t>D110A3</t>
  </si>
  <si>
    <t>A110I6</t>
  </si>
  <si>
    <t>110學年度第1學期減授課鐘點暨因課務代理衍生之勞健保、勞退金及公付補充保費</t>
  </si>
  <si>
    <t>1101026基府教學參字第1100249883號</t>
  </si>
  <si>
    <t xml:space="preserve">(1)中央補助款:由「國民小學教育-中央政府補助國民小學教育經費-其他-其他支出-其他#40」調整至「國民小學教育-中央政府補助國民小學教育經費-服務費用-專業服務費-講課鐘點、稿費、出席審查及查詢費」項下支應206萬1,366元。
(2)本府自籌款:由「國民小學教育-國民小學教育行政及督導-服務費用-專業服務費-講課鐘點、稿費、出席審查及查詢費#3」項下支應25萬4,776元。
</t>
  </si>
  <si>
    <t>B111A4</t>
  </si>
  <si>
    <t>教職員退休及撫卹給付-用人費用-退休及卹償金-職員退休及離職金</t>
  </si>
  <si>
    <t xml:space="preserve">111年退休金、撫慰金及退休人員年終慰問金
 </t>
  </si>
  <si>
    <t>1101118基府教國參字第1100253993號</t>
  </si>
  <si>
    <t>A110I1</t>
  </si>
  <si>
    <t xml:space="preserve">110學年度十二年國教課綱國中小階段前導學校計畫-第1期
</t>
  </si>
  <si>
    <t>1101129基府教學參字第1100275769號</t>
  </si>
  <si>
    <t xml:space="preserve">(1)地方自籌經常門12萬3200元，由國民小學教育－國民小學教育行政及督導－其他－其他支出－其他#15項下支應。
(2)中央補助經常門99萬6800元，由國民小學教育－中央政府補助國民小學教育經費－其他－其他支出－其他#2(中央國小#37)項下支應。
</t>
  </si>
  <si>
    <t>E110D2</t>
  </si>
  <si>
    <t xml:space="preserve">110學年度辦理中輟生預防追蹤與復學輔導工作實施計畫
</t>
  </si>
  <si>
    <t>1101125基府教特參字第1100275027號</t>
  </si>
  <si>
    <t xml:space="preserve">(1)中央款：特殊教育計畫-特殊教育-110 年度-中央政府補助特殊教育經費-其他-其他支出-其他#3 項下支應。
(2)地方配合款：特殊教育計畫-特殊教育-110 年度-特殊行政及督導-其他-其他支出-其他#101 項下支應。
</t>
  </si>
  <si>
    <t>餐具澱粉檢驗試劑及油脂檢驗試劑費</t>
  </si>
  <si>
    <t>1101124基府教體參字第1100275311號</t>
  </si>
  <si>
    <t xml:space="preserve">110年度中央政府補助體育教學及活動經費-會費、捐助、補助、分攤、照護、救濟與交流活動費-捐助、補
助與獎助-補(協)助政府機關(構)#8
</t>
  </si>
  <si>
    <t>110學年度補助國民中小學調整教師授課節數及導師費-第1-2期</t>
  </si>
  <si>
    <t>1100727基府教學參字第1100235021號
1101210基府教學參字第1100278548號</t>
  </si>
  <si>
    <t>A110F7</t>
  </si>
  <si>
    <t>110學年度教學補給站補助計畫</t>
  </si>
  <si>
    <t>中華民國111年01月01日至111年1月31日止</t>
  </si>
  <si>
    <t>B111A8</t>
  </si>
  <si>
    <t>111年子女教育補助費</t>
  </si>
  <si>
    <t>1101209基府教國參字第1100276291號</t>
  </si>
  <si>
    <t xml:space="preserve">教職員退休及撫卹給付-用人費用-福利費其他福利費
</t>
  </si>
  <si>
    <t>D111A1</t>
  </si>
  <si>
    <t xml:space="preserve">111年度「推動偏鄉學校中央廚房計畫」進用約聘營養師補助經費
</t>
  </si>
  <si>
    <t>1101223基府教體參字第1100280593B號</t>
  </si>
  <si>
    <t xml:space="preserve">111年度地方教育發展基金-學生衛生保健-會費、捐助、補助、分攤、照護、救濟與交流活動費-捐助、補助與獎助-補(協)助政府機關(構)
</t>
  </si>
  <si>
    <t>E110L1</t>
  </si>
  <si>
    <t>特教組</t>
  </si>
  <si>
    <t xml:space="preserve">地方教育發展基金-特殊教育計畫-特殊教育-110年度-特殊教育行政及督導-服務費用-專業服務費_x0002_講課鐘點、稿費、出席費及查詢費#1
</t>
  </si>
  <si>
    <t>110年度(8月至12月)特殊教團員減授課所需代課鐘點補助經費</t>
  </si>
  <si>
    <t>1101223基府教特參字第1100277973A號</t>
  </si>
  <si>
    <t>A110K8</t>
  </si>
  <si>
    <t xml:space="preserve">110學年度公立國民中學增置專長教師員額實施計畫(國中1000專案)第2-3期經費
</t>
  </si>
  <si>
    <t xml:space="preserve">(1)國教署補助款由110年本市地方教育發展基金─國民小學教育─中央政府補助國民小學教育經費─用人費用─正式員額薪資─職員薪金─#5項下支應。
(2)本府配合款由110年本市地方教育發展基金─國民小學教育─國民小學教育行政及督導─用人費用─正式員額薪資─職員薪金項下支應。
</t>
  </si>
  <si>
    <t>1101207基府教學參字第1100275447號
1101222基府教學參字第1100280503號</t>
  </si>
  <si>
    <t>111年度「推動偏鄉學校中央廚房計畫」－廚工薪資</t>
  </si>
  <si>
    <t>1110107基府教體參字第1110200997號</t>
  </si>
  <si>
    <t xml:space="preserve">由111年本府地方教育發展基金-體育及衛生教育計畫-學生衛生保健-體育及衛生教育-會費、捐助、補助、分攤、照護、救濟與交流活動費-捐助、補助與獎助-補 (協)助政府機關 (構)
</t>
  </si>
  <si>
    <t>預付19,225元。</t>
  </si>
  <si>
    <t>中華民國111年01月01日至111年2月28日止</t>
  </si>
  <si>
    <t>1110112基府教國參字第1100282406號</t>
  </si>
  <si>
    <t>C111F6</t>
  </si>
  <si>
    <t>基隆市110年度交通安全教育績優學校評選計畫經費</t>
  </si>
  <si>
    <t>生教組</t>
  </si>
  <si>
    <t>1110112基府教終參字第1110200820B號</t>
  </si>
  <si>
    <t xml:space="preserve">111年度地方教育發展基金—社會教育計畫—社會教育行政及督導－會費、捐助、補助、分攤、照護、救濟與交流活動費─捐助、補助與獎助－補(協)助政府機關(構)(#1-1)
</t>
  </si>
  <si>
    <t>A111H3</t>
  </si>
  <si>
    <t xml:space="preserve">110學年度「因應嚴重特殊傳染性肺炎補助各縣（市）居家學習實施計畫」採購線上教學設備補助經費
</t>
  </si>
  <si>
    <t>1110112基府教學參字第1110200198號</t>
  </si>
  <si>
    <t xml:space="preserve">(1)應付代收款#0146（111001）。
(2)111年度地方教育發展基金─國民小學教育─國民小學行政及督導─材料及用品費─用品消耗─其他用品消耗#1。
</t>
  </si>
  <si>
    <t>E111S1</t>
  </si>
  <si>
    <t>110學年度國民中學技藝教育課程-第2期(111/1-6月)</t>
  </si>
  <si>
    <t>生規組</t>
  </si>
  <si>
    <t>1110118基府教特參字第1110202716號</t>
  </si>
  <si>
    <t xml:space="preserve">地方教育發展基金-特殊教育計畫-特殊教育-特殊教育行政及督導-111年-其他-其他支出-其他#2(E111S1)
</t>
  </si>
  <si>
    <t>A111P2</t>
  </si>
  <si>
    <t>110學年度探究與實作系列活動實施計畫-教師增能實作研習及成果發表會</t>
  </si>
  <si>
    <t xml:space="preserve">(1)專家出席費部分:「國民小學教育─國民小學教育行政及督導─其他─其他支出─其他#17調整至國民小學教育─國民小學教育行政及督導─服務費用─專業服務費─講課鐘點、稿費、出席審查及查詢費。
(2)其餘部分:「國民小學教育─國民小學教育行政及督導─其他─其他支出─其他#17」。
</t>
  </si>
  <si>
    <t>1110208基府教學參字第1110205813號</t>
  </si>
  <si>
    <t>E111B2</t>
  </si>
  <si>
    <t>111年1-6月兼任輔導教師減授課鐘點費及衍生勞健保暨補充保費</t>
  </si>
  <si>
    <t>1110126基府教特參字第1110204773A號</t>
  </si>
  <si>
    <t>輔導組</t>
  </si>
  <si>
    <t xml:space="preserve">(1)特殊教育計畫-特殊教育-111年-中央政府補助特殊教育經費-用人費用-聘僱及兼職人員薪資-兼職人員酬金。
(2)一般行政管理計畫-行政管理及推展_x0002_111年-人員維持費-用人費用-正式員額薪資-職員薪金。
</t>
  </si>
  <si>
    <t>A111C1</t>
  </si>
  <si>
    <t>111年國中畢業生適性入學宣導說明會</t>
  </si>
  <si>
    <t>1110125基府教學參字第1110204529B號</t>
  </si>
  <si>
    <t xml:space="preserve">(1)國教署補助金額，由111年地方教育發展基金-高中教育_x0002_中央補助高級中學教育經費-其他-其他支出-其他#4項下
支應。
(2)市府配合款，由111年地方教育發展基金-高中教育-高級中學行政及督導-其他-其他支出-其他#1項下支應。
</t>
  </si>
  <si>
    <t>E111B1</t>
  </si>
  <si>
    <t>1110126基府教特參字第1110204773B號</t>
  </si>
  <si>
    <t>111年1-7月專任輔導教師薪資暨110年度年終獎金</t>
  </si>
  <si>
    <t xml:space="preserve">(1)288萬6,400元整。為中央同意跨年度執行案件納入至特殊教育計畫-特殊教育-111年-中央政府補助特殊教育經
費-用人費用-正式員額薪資-職員薪金#1執行。
(2)1,135萬0,451元整。由特殊教育計畫-特殊教育-111年_x0002_中央政府補助特殊教育經費-用人費用-正式員額薪資-職
員薪金#1項下支應。
(3)1,248萬7,805元整。由一般行政管理計畫-行政管理及推展-111年-人員維持費-用人費用-正式員額薪資-職員薪金項下支應。
</t>
  </si>
  <si>
    <t>D111B2</t>
  </si>
  <si>
    <t>111年第1期(110學年度第2學期)健康促進實施計畫</t>
  </si>
  <si>
    <t>1110110基府教體參字第1110201450號</t>
  </si>
  <si>
    <t>衛生組</t>
  </si>
  <si>
    <t xml:space="preserve">111年本府地方教育發展基金-體育及衛生教育計畫-學生衛生保健-體育及衛生教育-會費、捐助、補助、分攤、照護、救濟與交流活動費-捐助、補助與獎助-補 (協)助政府機關 (構)
</t>
  </si>
  <si>
    <t xml:space="preserve">(1)110年中央政府補助體育教學及活動經費-其他-其他支出-其他#3項下支應85%。
(2)110年學生衛生保健-會費、捐助、補助、分攤、照護、救濟與交流活動費-捐助、補助與獎助-其他捐助、補助與獎助項下支應15%。
</t>
  </si>
  <si>
    <t>中華民國111年01月01日至111年3月31日止</t>
  </si>
  <si>
    <t>A111I5</t>
  </si>
  <si>
    <t>110學年度國民教育輔導團第2期團務組織運作經費(國中綜合活動學習領域)</t>
  </si>
  <si>
    <t>1110208基府教學參字第1110205119號</t>
  </si>
  <si>
    <t xml:space="preserve">(1)教育部補助款：國民小學教育－中央政府補助國民小學教育經費－其他－其他支出－其他#10。
(2)本府自籌款：國民小學教育－國民小學教育行政及督導－其他－其他支出－其他#7。
</t>
  </si>
  <si>
    <t>1110217基府教國參字第1110205648號</t>
  </si>
  <si>
    <t>1110210基府教學參字第1110206525號</t>
  </si>
  <si>
    <t xml:space="preserve">110學年度「國民中小學學生學習扶助─學校開班」寒假開班經費
</t>
  </si>
  <si>
    <t xml:space="preserve">111年地方教育發展基金-國民小學教育-中央政府補助國民小學教育經費-服務費用-專業服務費-講課鐘點、稿費、出席審查及查詢費#1
</t>
  </si>
  <si>
    <t>D111A5</t>
  </si>
  <si>
    <t>偏鄉學校推動中央廚房基隆市碇內國中擴建工程-保溫餐桶與運費補助經費</t>
  </si>
  <si>
    <t>1110304基府教體參字第1110210251號</t>
  </si>
  <si>
    <t xml:space="preserve">(1)保溫餐桶購置經費5萬6,320元整，擬由111年度本府地方教育發展基金-體育及衛生教育計畫-體育及衛生教育-學生衛生保健-補貼、獎勵、慰問、照護與救濟-其他補貼、獎勵、慰問、照護與救濟。
(2)運送熟食之運輸費用3萬1,500元整，擬由111年度本府地方教育發展基金-體育及衛生教育計畫-學生衛生保健-捐助、補助與獎助-補 (協)助政府機關 (構)。
</t>
  </si>
  <si>
    <t>B111F2</t>
  </si>
  <si>
    <t>班班有冷氣計畫－111年電費與維護費</t>
  </si>
  <si>
    <t>事務組</t>
  </si>
  <si>
    <t>1110207基府教國參字第1110202728號</t>
  </si>
  <si>
    <t xml:space="preserve">國民中學教育計畫－國民中學教育行政及督導－服務費用－水電費－工作場所電費
</t>
  </si>
  <si>
    <t xml:space="preserve">基隆市110學年度推廣本土語言合唱團計畫 －全國鄉土歌謠音樂比賽培訓經費
</t>
  </si>
  <si>
    <t>1110308基府教學參字第1110210816號</t>
  </si>
  <si>
    <t xml:space="preserve">(1)中央補助款4萬3,093元：由111國民小學教育-中央政府補助國民小學教育經費-服務費用-專業服務費-講課鐘點、稿費、出席審查及查詢費項下支應。
(2)縣市自籌款5,327元：由111國民小學教育-國民小學教育行政及督導-服務費用-專業服務費-講課鐘點、稿費、出席審查及查詢費#4項下支應。
</t>
  </si>
  <si>
    <t>C111C3</t>
  </si>
  <si>
    <t>110學年度全國學生音樂比賽及師生鄉土歌謠比賽補助經費</t>
  </si>
  <si>
    <t>1110303基府教終參字第1110208655H號</t>
  </si>
  <si>
    <t xml:space="preserve">111年度地方教育發展基金─社會教育計畫─社會教育行政及督導─會費、捐助、補助、分攤、照護、救濟與交流活動費─競賽及交流活動費─技能競賽
</t>
  </si>
  <si>
    <t>D111D1</t>
  </si>
  <si>
    <t>111年防制學生藥物濫用校園宣講實施計畫經費</t>
  </si>
  <si>
    <t>1110304基府教體參字第1110210083號</t>
  </si>
  <si>
    <t xml:space="preserve">(1)中央補助款：由本府111年中央政府補助體育教學及活動經費-其他-其他支出-其他#2-1項下支應。
(2)本府配合款：由111年學生衛生保健-會費、捐助、補助、分攤、照護、救濟與交流活動費-捐助、補助與獎助-其他捐助、補助與獎助項下支應。
</t>
  </si>
  <si>
    <t>1110224基府教學參字第11102089177號</t>
  </si>
  <si>
    <t xml:space="preserve">110學年度國教輔導團領域小組核心團員減授課鐘點費-第2期
</t>
  </si>
  <si>
    <t xml:space="preserve">(1)中央補助款：由國民小學教育─中央政府補助國民小學教育經費－其他－其他支出─其他#10調整至講課鐘點、稿費、出席審查及查詢費項下支應。
(2)自籌款：由國民小學教育—國民小學教育行政及督導－服務費用－專業服務費－講課鐘點、稿費、出席審查及查詢費#3項下支應。
</t>
  </si>
  <si>
    <t xml:space="preserve">(1)中央補助款：由110國民小學教育─中央政府補助國民小學教育經費－其他－其他支出─其他#40調整至講課鐘點、稿費、出席審查及查詢費項下支應。
(2)自籌款：由110國民小學教育—國民小學教育行政及督導－服務費用－專業服務費－講課鐘點、稿費、出席審查及查詢費#3項下支應。
</t>
  </si>
  <si>
    <t>A111D1</t>
  </si>
  <si>
    <t xml:space="preserve">110學年度第2學期「市屬公立國民中小學學生教科圖書經費」
</t>
  </si>
  <si>
    <t>1110307基府教學參字第1110209840號</t>
  </si>
  <si>
    <t xml:space="preserve">111年地方教育發展基金－國民小學教育－國民小學教育及行政及督導－材料及用品費－用品消耗－其他用品消耗#2
</t>
  </si>
  <si>
    <t>中華民國111年01月01日至111年4月30日止</t>
  </si>
  <si>
    <t>1110314基府教國參字第1110209381號</t>
  </si>
  <si>
    <t>基隆市111年度第1次原住民族語言能力認證測驗輔導加強班經費</t>
  </si>
  <si>
    <t>1110314基府教學參字第1110212049號</t>
  </si>
  <si>
    <t xml:space="preserve">(1)中央補助款：111國民小學教育-中央政府補助國民小學教育經費-服務費用-專業服務費-講課鐘點、稿費、出席審查及查詢費。
(2)縣市自籌款：111國民小學教育-國民小學教育行政及督導-服務費用-專業服務費-講課鐘點、稿費、出
席審查及查詢費。
</t>
  </si>
  <si>
    <t>1110310基府教終參字第1110209909C號</t>
  </si>
  <si>
    <t>C111C2</t>
  </si>
  <si>
    <t xml:space="preserve">111年度地方教育發展基金—社會教
育計畫—社會教育行政及督導－會費、捐助、補助、分攤、照護、救濟與交流活動費－競賽及交流活動費－技能競賽
</t>
  </si>
  <si>
    <t>110學年度全國學生創意戲劇比賽－國賽補助經費</t>
  </si>
  <si>
    <t>A111P4</t>
  </si>
  <si>
    <t>1110309基府教學參字第1110211249號</t>
  </si>
  <si>
    <t xml:space="preserve">國民小學教育-國民小學教育行政及督導-其他-其他支出-其他#17
</t>
  </si>
  <si>
    <t xml:space="preserve">2022城市博覽會－小小導員1.0中文版培訓及探究實作方案交通費暨膳雜費
</t>
  </si>
  <si>
    <t>D111A3</t>
  </si>
  <si>
    <t>111年度寒假學生午餐費補助經費</t>
  </si>
  <si>
    <t>1110316基府教體參字第1110212749號</t>
  </si>
  <si>
    <t xml:space="preserve">111年本府地方教育發展基金-體育及衛生教育計畫-體育及衛生教育-學生衛生保健-會費、捐助、補助、分攤、照護、救濟與交流活動費-補貼、獎勵、慰問、照護與救濟-其他補貼、獎勵、慰問、照護與救濟
</t>
  </si>
  <si>
    <t>柯宜君</t>
  </si>
  <si>
    <t>1110323基府教特參字第1110213950號</t>
  </si>
  <si>
    <t xml:space="preserve">2022城市博覽會－學生參訪體驗活動經費
</t>
  </si>
  <si>
    <t>A111J3</t>
  </si>
  <si>
    <t xml:space="preserve">110學年度第2學期減授課鐘點暨因課務代理衍生之勞健保、勞退金及公付補充保費
</t>
  </si>
  <si>
    <t>1110315基府教學參字第1110211084號</t>
  </si>
  <si>
    <t>教學組</t>
  </si>
  <si>
    <t xml:space="preserve">(1)中央補助款:由「國民小學教育-中央政府補助國民小學教育經費-其他-其他支出-其他#12」調整至「國
民小學教育-中央政府補助國民小學教育經費-服務費用-專業服務費-講課鐘點、稿費、出席審查及查詢
費」。
(2)本府自籌款:由「國民小學教育-國民小學教育行政及督導-服務費用-專業服務費-講課鐘點、稿費、出席
審查及查詢費#3」。
</t>
  </si>
  <si>
    <t xml:space="preserve">110學年度十二年國教課綱國中小階段前導學校計畫-第2期
</t>
  </si>
  <si>
    <t>1110307基府教學參字第1110210785號</t>
  </si>
  <si>
    <t xml:space="preserve">(1)國民小學教育-國民小學教育行政及督導-其他-其他支出-其他#7。
(2)國民小學教育─中央政府補助國民小學教育經費─其他─其他支出─其他#9(中央國小#18)。
</t>
  </si>
  <si>
    <t>C111A2</t>
  </si>
  <si>
    <t>111年資深優良教師獎勵金</t>
  </si>
  <si>
    <t>1110321基府教終參字第1110211407號</t>
  </si>
  <si>
    <t xml:space="preserve">111年度地方教育發展基金—社會教育計畫—社會教育行政及督導—會費、捐助、補助、分攤、照護、救濟與交流活動費—補貼、獎勵、慰
問、照護與救濟—獎勵費用(#3-1)
</t>
  </si>
  <si>
    <t>E111T2</t>
  </si>
  <si>
    <t>基隆市110學年度區域職探與體驗示範中心計畫-第2期</t>
  </si>
  <si>
    <t>1110328基府教特參字第1110214723號</t>
  </si>
  <si>
    <t>林育如</t>
  </si>
  <si>
    <t xml:space="preserve">(1)本市地方教育發展基金-特殊教育計畫_x0002_特殊教育-111年度-中央政府補助特殊教育經費-其他-其他支出-其他#6。
(2)本市地方教育發展基金-特殊教育計畫-特殊教育-111年度-特殊教育行政及督導-其他-其他支出_x0002_其他#2。
</t>
  </si>
  <si>
    <t>1110317基府教學參字第1110213086號</t>
  </si>
  <si>
    <t>國民小學教育－國民小學教育行政及督導－其他－其他支出－其他＃17</t>
  </si>
  <si>
    <t xml:space="preserve">110學年度探究與實作實施方案計畫-進行探究與實作課程活動經費
</t>
  </si>
  <si>
    <t>110學年度補助國民中小學調整教師授課節數及導師費-第3期</t>
  </si>
  <si>
    <t>1110317基府教學參字第1110213074號</t>
  </si>
  <si>
    <t xml:space="preserve">111地方教育發展基金—國民小學教育—中央政府補助國民小學教育經費—用人費用—正式員額薪資—職員薪金#2
</t>
  </si>
  <si>
    <t xml:space="preserve">110學年度教學補給站補助計畫
</t>
  </si>
  <si>
    <t>E111T1</t>
  </si>
  <si>
    <t>110學年度國中生涯發展教育計畫-第2期</t>
  </si>
  <si>
    <t>1110321基府教特參字第1110213456號</t>
  </si>
  <si>
    <t xml:space="preserve">(1)本市地方教育發展基金-特殊教育計畫_x0002_111年度-特殊教育-特殊教育行政及督導-其他-其他支出-其他#2(E111T1)。
(2)本市地方教育發展基金-特殊教育計畫-特殊教育-111年度-中央政府補助特殊教育經費-其他-其他支出-其他#6。
</t>
  </si>
  <si>
    <t>A111P6</t>
  </si>
  <si>
    <t>111年科展工作小組工作會議及檢討會經費補助</t>
  </si>
  <si>
    <t>1110324基府教學參字第1110214034號</t>
  </si>
  <si>
    <t xml:space="preserve">111年度地方教育發展基金－國民小學教育－國民小學教育行政及督導－其他－其他支出－其他＃21
</t>
  </si>
  <si>
    <t>C111D9</t>
  </si>
  <si>
    <t>110學年度第2學期藝術與美感教育深耕計畫-音樂送到校</t>
  </si>
  <si>
    <t>1110325基府教終參字第1110208900A號</t>
  </si>
  <si>
    <t xml:space="preserve">(1)中央補助款：本府111年度地方教育發展基金—社會教育計畫—社會教育—社會教育行政及督導—其他—其他支出—其他(#2-2)。
(2)本府配合款：本府111年度地方教育發展基金—社會教育計畫—社會教育—社會教育行政及督導—其他—其他支出—其他(#9-8)。
</t>
  </si>
  <si>
    <t>A111J5</t>
  </si>
  <si>
    <t>中華民國111年01月01日至111年5月31日止</t>
  </si>
  <si>
    <t>1110414基府教國參字第1110215585號</t>
  </si>
  <si>
    <t>D111C3</t>
  </si>
  <si>
    <t>110學年度圍棋運動錦標賽-運動競賽獎勵金</t>
  </si>
  <si>
    <t>1110325基府教體參字第1110214387號</t>
  </si>
  <si>
    <t xml:space="preserve">111年體育教學及活動-會費、捐助、補助、分攤、照護、救濟與交流活動費-補貼、獎勵、慰問、照護與救濟-獎勵費用
</t>
  </si>
  <si>
    <t>111年友善校園學生事務輔導與輔導工作-認輔小團體輔導實施計畫</t>
  </si>
  <si>
    <t>1110413基府教特參字第1110217293A號</t>
  </si>
  <si>
    <t xml:space="preserve">(1)本府地方教育發展基金-特殊教育計畫_x0002_特殊教育-中央政府補助特殊教育經費-其他-其他支出_x0002_其他#3。
(2)本府地方教育發展基金-特殊教育計畫_x0002_特殊教育-特殊教育行政及督導-其他-其他支出-其他#5。
</t>
  </si>
  <si>
    <t>E111C2</t>
  </si>
  <si>
    <t>D111A4</t>
  </si>
  <si>
    <t>110學年度第1學期午餐採用國產可溯源食材暨使用有機或產銷履歷蔬菜、米食材經費</t>
  </si>
  <si>
    <t>1110415基府教體參字第1110217728號</t>
  </si>
  <si>
    <t xml:space="preserve">(1)111年地方教育發展基金-中央政府補助體育教學及活動經費-會費、捐助、補助、分攤、照護、救濟與交流活動費-捐助、補助與獎助-補(協)助政府機關(構)。
(2)111年地方教育發展基金-體育及衛生教育計畫-學生衛生保健-會費、捐助、補助、分攤、照護、救濟與交流活動費-補貼、獎勵、慰問、照護與救濟-其他補貼、獎勵、慰問、照護與救濟。
</t>
  </si>
  <si>
    <t>1101207基府教學參字第1100275447號
1101222基府教學參字第1100280503號
1110413基府教學參字第1110215138號</t>
  </si>
  <si>
    <t xml:space="preserve">(1)國教署補助款由111年本市地方教育發展基金－國民小學教育－中央政府補助國民小學教育經費－用人費用－正式員額薪資－職員薪金－#5。
(2)自籌款由111年本市地方教育發展基金－一般行政管理及計畫－行政管理及推展計畫－人員維持費－用人費用－正式員額薪資－職員薪金#1。
</t>
  </si>
  <si>
    <t>碇內中心2022年教育成果展-手做體驗課程經費</t>
  </si>
  <si>
    <t>1110420基府教特參字第1110218327號</t>
  </si>
  <si>
    <t xml:space="preserve">本市地方教育發展基金-特殊教育計畫_x0002_特殊教育-特殊教育行政及督導-其他-其他支出-其他#2。
</t>
  </si>
  <si>
    <t>D111A2</t>
  </si>
  <si>
    <t>111年1-6月午餐補助經費</t>
  </si>
  <si>
    <t>1110413基府教體參字第1110217331A號</t>
  </si>
  <si>
    <t>E111J1</t>
  </si>
  <si>
    <t xml:space="preserve">110學年度第2學期身心障礙學生專業團隊服務(含保費)費用
</t>
  </si>
  <si>
    <t>1110420基府教特參字第1110218378號</t>
  </si>
  <si>
    <t>111地方教育發展基金-特殊教育計
畫-特殊教育-中央政府補助特殊教
育經費-其他-其他支出-其他#7</t>
  </si>
  <si>
    <t>C111B2</t>
  </si>
  <si>
    <t>111年改善音樂樂器及設備計畫</t>
  </si>
  <si>
    <t>1110316基府教終參字第1110210350L號</t>
  </si>
  <si>
    <t xml:space="preserve">111年度地方教育發展基金-其他設備計畫-教育局(處)其他設備-購建固定資產、無形資產及非理財目的之長期投資-購建固定資產-購置雜項設備(#4-1)
</t>
  </si>
  <si>
    <t>E111R1</t>
  </si>
  <si>
    <t>110學年度第2學期視障及學障教科書經費</t>
  </si>
  <si>
    <t>1110511基府教特參字第1110221757號</t>
  </si>
  <si>
    <t xml:space="preserve">111年度地方教育發展基金-國民教育計畫_x0002_國民小學教育計畫-國民小學教育行政及督導-材料用品費-用品消耗-其他用品消耗#2
</t>
  </si>
  <si>
    <t>中華民國111年01月01日至111年6月30日止</t>
  </si>
  <si>
    <t>B111A3</t>
  </si>
  <si>
    <t>B111A5</t>
  </si>
  <si>
    <t>111年服務獎章獎勵金</t>
  </si>
  <si>
    <t>111年現金給與補償金</t>
  </si>
  <si>
    <t xml:space="preserve">1110516基府教國參字第1110220497號
</t>
  </si>
  <si>
    <t>教職員退休及撫卹給付-用人費用-退休及卹償金-職員退休及離職金</t>
  </si>
  <si>
    <t>人員維持費-用人費用-正式員額薪資-職員薪金</t>
  </si>
  <si>
    <t>C111E3</t>
  </si>
  <si>
    <t>1110503基府教終參字第1110220595號</t>
  </si>
  <si>
    <t xml:space="preserve">(1)中央補助款：本府111年度地方教育發展基金-中央政府補助社會教育經費-其他-其他支出-其他(#6-2)。
(2)本府配合款：本府111年度地方教育發展基金-社會教育計畫-社會教育行政及督導-其他-其他支出-其他(#9-10)。
</t>
  </si>
  <si>
    <t>111年國民中小學閱讀推動計畫-國際觀在地情讀報教育經費</t>
  </si>
  <si>
    <t>A111F7</t>
  </si>
  <si>
    <t>110學年度國中校園英語主播經費</t>
  </si>
  <si>
    <t>1110510基府教學參字第1110221665號</t>
  </si>
  <si>
    <t xml:space="preserve">(1)中央補助款：本市111年地方教育發展基金－國民小學教育－中央政府補助國民小學教育經費－其他－其他支出－其他＃29調整至服務費用－專業服務費－講課鐘點、稿費、出席審查及查詢費。
(2)本府自籌款：本市111年地方教育發展基金－國民小學教育－國民小學教育行政及督導－其他－其他支出－其他＃25。
</t>
  </si>
  <si>
    <t>A111D3</t>
  </si>
  <si>
    <t>110學年度第2學期補助國民中學學校用書經費</t>
  </si>
  <si>
    <t>1110512基府教學參字第1110221666號</t>
  </si>
  <si>
    <t xml:space="preserve">(1)中央補助款：111國民小學教育-中央政府補助國民小學教育-其他-其他支出-其他#1調整至材料及用品費-用品消耗-其他用品消耗。
(2)地方自籌款：111國民小學教育-國民小學教育行政及督導-材料及用品費-用品消耗-其他用品消耗#2。
</t>
  </si>
  <si>
    <t>C111C7</t>
  </si>
  <si>
    <t>110學年度全國學生創意戲劇比賽-優等獎勵金</t>
  </si>
  <si>
    <t>1110512基府教終參字第1110220264C號</t>
  </si>
  <si>
    <t xml:space="preserve">111年度地方教育發展基金—社
會教育計畫—社會教育行政及督導－會費、捐助、補助、分攤、照護、救濟與交流活動費－補貼、獎勵、慰問、照護與救濟－獎勵費用(#1-5)
</t>
  </si>
  <si>
    <t xml:space="preserve">推動偏鄉學校中央廚房計畫-110年人力-110年6-12月廚工薪資經費
</t>
  </si>
  <si>
    <t>1110504基府教體參字第1110220717號</t>
  </si>
  <si>
    <t>本府地方教育發展基金專戶(應付代收款、#146、代碼510013)</t>
  </si>
  <si>
    <t>D111C1</t>
  </si>
  <si>
    <t>111年度運動發展基金補助各級學校運動團隊-田徑暨羽球</t>
  </si>
  <si>
    <t>體育組</t>
  </si>
  <si>
    <t>1110422基府教體參字第1110219027號</t>
  </si>
  <si>
    <t xml:space="preserve">111年中央政府補助體育教學及活動經費-會費、捐助、補助、分攤、照護與交流活動費-捐助、補助與獎助-補(協)助政府機關(構)#5-14
</t>
  </si>
  <si>
    <t>D111A7</t>
  </si>
  <si>
    <t>110學年度學生健康檢查矯治費</t>
  </si>
  <si>
    <t>1110504基府教體參字第1110218035號</t>
  </si>
  <si>
    <t xml:space="preserve">本市111年地方教育發展基金-體育及衛生教育計劃-體育及衛生教育-學生衛生保健-服務費用-專業服務費-其他專業服務費#303
</t>
  </si>
  <si>
    <t>E111G1</t>
  </si>
  <si>
    <t>111年度國中組學務工作資源中心學校實施計畫經費</t>
  </si>
  <si>
    <t>1110519基府教特參字第1110223056號</t>
  </si>
  <si>
    <t xml:space="preserve">(1)其中7,107元整，由特殊教育計畫-特殊教育-特殊教育行政及督導-其他-其他支出-其他#5（子目代碼E111G1）支應。
(2)餘2萬0,720元整，由特殊教育計畫-特殊教育-111年度_x0002_中央政府補助特殊教育經費-其他-其他支出-其他#3項下支應。
</t>
  </si>
  <si>
    <t>A111I2</t>
  </si>
  <si>
    <t>111年度藝能充電站教學設備補充計畫-視覺藝術</t>
  </si>
  <si>
    <t>1110517基府教學參字第1110221642號</t>
  </si>
  <si>
    <t xml:space="preserve">111年度地方教育發展基金-國民小學教育-國民小學教育行政及督導-其他-其他支出-其他#21
</t>
  </si>
  <si>
    <t>A111R6</t>
  </si>
  <si>
    <t>111年度電腦教室更新整體規劃經費</t>
  </si>
  <si>
    <t>1110509基府教學參字第1110220896號</t>
  </si>
  <si>
    <t xml:space="preserve">111年地方教育發展基金—國民小學教
育—國民小學教育行政及督導—其他—其他支出—其他#11調整至服務費用—修理保養及保固費—一般房屋修護費
</t>
  </si>
  <si>
    <t>A111S2</t>
  </si>
  <si>
    <t>1110606基府教學參字第1110222427號</t>
  </si>
  <si>
    <t>陳正賢</t>
  </si>
  <si>
    <t xml:space="preserve">111年度藝能充電站教學設備補充計畫-輔導團試辦(第3期)補助經費
</t>
  </si>
  <si>
    <t xml:space="preserve">(1)111年度地方教育發展基金-國民小學教育-國民小學教育行政及督道-其他-其他支出-其他#21。
(2)111年度地方教育發展基金-其他設備計畫-教育局(處)其他設備計畫-購建固定資產、無形資產及非理財目的之長期投資-購置固定資產-購置雜項設備#6。
</t>
  </si>
  <si>
    <t xml:space="preserve">110學年度「國民中小學學生學習扶助─學校開班」第二學期開班經費
</t>
  </si>
  <si>
    <t>1110607基府教學參字第1110225653號</t>
  </si>
  <si>
    <t xml:space="preserve">111年地方教育發展基金-國民小學教育中央政府補助國民小學教育經費-服務費用-專業服務費-講課鐘點、稿費、出席審查及查詢費
</t>
  </si>
  <si>
    <t>110年度本土語言能力認證通過人員獎勵金</t>
  </si>
  <si>
    <t>1110510基府教學參字第1110221562號</t>
  </si>
  <si>
    <r>
      <t xml:space="preserve">(1)中央補助款20萬500元：
</t>
    </r>
    <r>
      <rPr>
        <sz val="12"/>
        <rFont val="Malgun Gothic Semilight"/>
        <family val="2"/>
      </rPr>
      <t>①</t>
    </r>
    <r>
      <rPr>
        <sz val="12"/>
        <rFont val="標楷體"/>
        <family val="4"/>
      </rPr>
      <t xml:space="preserve">鐘點費15萬2,400元：由110國民小學教育-中央政府補助國民小學教育經費-服務費用-專業服務費-講課鐘點、稿費、出席審查及查詢費項下支應。
</t>
    </r>
    <r>
      <rPr>
        <sz val="12"/>
        <rFont val="Malgun Gothic Semilight"/>
        <family val="2"/>
      </rPr>
      <t>②</t>
    </r>
    <r>
      <rPr>
        <sz val="12"/>
        <rFont val="標楷體"/>
        <family val="4"/>
      </rPr>
      <t xml:space="preserve">業務費4萬8,100元：由110國民小學教育-中央政府補助國民小學教育經費-其他-其他支出-其他#33項下支應。
(2)市府自籌款資本門3萬元，由其他設備-教育局(處)其他設備-購建固定資產、無形資產及非理財目的之長期投資-購建固定資產-購置雜項設備#6項下支應。
</t>
    </r>
  </si>
  <si>
    <r>
      <t xml:space="preserve">(1)中央補助款1萬6,000元：擬由111國民小學教育-中央政府補助國民小學教育經費-其他-其他支出-其他＃11項下支應。
(2)市府自籌款8萬5,700元：
</t>
    </r>
    <r>
      <rPr>
        <sz val="12"/>
        <rFont val="Malgun Gothic Semilight"/>
        <family val="2"/>
      </rPr>
      <t>①</t>
    </r>
    <r>
      <rPr>
        <sz val="12"/>
        <rFont val="標楷體"/>
        <family val="4"/>
      </rPr>
      <t xml:space="preserve">6萬8,000元：擬由111國民小學教育-國民小學教育行政及督導-會費、捐助、補助、分攤、照護、救濟與交
流活動費-補貼、獎勵、慰問、照護與救濟-獎勵費用項下支應。
</t>
    </r>
    <r>
      <rPr>
        <sz val="12"/>
        <rFont val="Malgun Gothic Semilight"/>
        <family val="2"/>
      </rPr>
      <t>②</t>
    </r>
    <r>
      <rPr>
        <sz val="12"/>
        <rFont val="標楷體"/>
        <family val="4"/>
      </rPr>
      <t xml:space="preserve">1萬7,700元：擬由111國民小學教育-國民小學教育行政及督導-其他-其他支出-其他＃21超支併決算至111
國民小學教育-國民小學教育經費-會費、捐助、補助、分攤、照護、救濟與交流活動費-補貼、獎勵、慰問、照護與救濟-獎勵費用項下支應。
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</si>
</sst>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  <numFmt numFmtId="186" formatCode="m&quot;月&quot;d&quot;日&quot;"/>
    <numFmt numFmtId="187" formatCode="#,##0_);[Red]\(#,##0\)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name val="Malgun Gothic Semilight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185" fontId="4" fillId="12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12" borderId="1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38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4" fillId="33" borderId="10" xfId="0" applyNumberFormat="1" applyFont="1" applyFill="1" applyBorder="1" applyAlignment="1">
      <alignment horizontal="center" vertical="top" wrapText="1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38" fontId="4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187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81" fontId="4" fillId="33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view="pageBreakPreview" zoomScaleSheetLayoutView="100" zoomScalePageLayoutView="0" workbookViewId="0" topLeftCell="A1">
      <pane xSplit="3" ySplit="4" topLeftCell="D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47" sqref="C47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hidden="1" customWidth="1"/>
    <col min="19" max="20" width="10.50390625" style="44" hidden="1" customWidth="1"/>
    <col min="21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1" width="9.00390625" style="37" customWidth="1"/>
    <col min="32" max="34" width="9.375" style="37" bestFit="1" customWidth="1"/>
    <col min="35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305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U5</f>
        <v>90364</v>
      </c>
      <c r="H5" s="49">
        <f>SUM(P5:U5)</f>
        <v>109344</v>
      </c>
      <c r="I5" s="50">
        <f>F5-H5</f>
        <v>0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>
        <f>120387-30023</f>
        <v>90364</v>
      </c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 aca="true" t="shared" si="0" ref="G6:G70">U6</f>
        <v>6796</v>
      </c>
      <c r="H6" s="49">
        <f aca="true" t="shared" si="1" ref="H6:H70">SUM(P6:U6)</f>
        <v>39880</v>
      </c>
      <c r="I6" s="50">
        <f aca="true" t="shared" si="2" ref="I6:I77">F6-H6</f>
        <v>0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>
        <f>30023-23227</f>
        <v>6796</v>
      </c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360</v>
      </c>
      <c r="C7" s="48" t="s">
        <v>61</v>
      </c>
      <c r="D7" s="2" t="s">
        <v>358</v>
      </c>
      <c r="E7" s="47" t="s">
        <v>359</v>
      </c>
      <c r="F7" s="49">
        <v>111103</v>
      </c>
      <c r="G7" s="49">
        <f t="shared" si="0"/>
        <v>23227</v>
      </c>
      <c r="H7" s="49">
        <f t="shared" si="1"/>
        <v>23227</v>
      </c>
      <c r="I7" s="50">
        <f>F7-H7</f>
        <v>87876</v>
      </c>
      <c r="J7" s="52">
        <v>1110630</v>
      </c>
      <c r="K7" s="27"/>
      <c r="L7" s="47"/>
      <c r="M7" s="45" t="s">
        <v>44</v>
      </c>
      <c r="N7" s="31"/>
      <c r="O7" s="20"/>
      <c r="P7" s="11"/>
      <c r="Q7" s="11"/>
      <c r="R7" s="11"/>
      <c r="S7" s="11"/>
      <c r="T7" s="11"/>
      <c r="U7" s="11">
        <f>120387-90364-6796</f>
        <v>23227</v>
      </c>
      <c r="V7" s="11"/>
      <c r="W7" s="11"/>
      <c r="X7" s="11"/>
      <c r="Y7" s="11"/>
      <c r="Z7" s="11"/>
      <c r="AA7" s="11"/>
    </row>
    <row r="8" spans="1:27" ht="81">
      <c r="A8" s="48">
        <v>4</v>
      </c>
      <c r="B8" s="47" t="s">
        <v>60</v>
      </c>
      <c r="C8" s="48" t="s">
        <v>58</v>
      </c>
      <c r="D8" s="2" t="s">
        <v>112</v>
      </c>
      <c r="E8" s="47" t="s">
        <v>113</v>
      </c>
      <c r="F8" s="49">
        <v>255706</v>
      </c>
      <c r="G8" s="49">
        <f t="shared" si="0"/>
        <v>0</v>
      </c>
      <c r="H8" s="49">
        <f t="shared" si="1"/>
        <v>255706</v>
      </c>
      <c r="I8" s="50">
        <f t="shared" si="2"/>
        <v>0</v>
      </c>
      <c r="J8" s="53" t="s">
        <v>59</v>
      </c>
      <c r="K8" s="27"/>
      <c r="L8" s="47"/>
      <c r="M8" s="45" t="s">
        <v>46</v>
      </c>
      <c r="N8" s="31"/>
      <c r="O8" s="20"/>
      <c r="P8" s="11">
        <v>94432</v>
      </c>
      <c r="Q8" s="11"/>
      <c r="R8" s="11">
        <v>78094</v>
      </c>
      <c r="S8" s="11">
        <v>83180</v>
      </c>
      <c r="T8" s="11"/>
      <c r="U8" s="11"/>
      <c r="V8" s="11"/>
      <c r="W8" s="11"/>
      <c r="X8" s="11"/>
      <c r="Y8" s="11"/>
      <c r="Z8" s="11"/>
      <c r="AA8" s="11"/>
    </row>
    <row r="9" spans="1:27" ht="81">
      <c r="A9" s="48">
        <v>5</v>
      </c>
      <c r="B9" s="47" t="s">
        <v>256</v>
      </c>
      <c r="C9" s="48" t="s">
        <v>58</v>
      </c>
      <c r="D9" s="2" t="s">
        <v>254</v>
      </c>
      <c r="E9" s="47" t="s">
        <v>255</v>
      </c>
      <c r="F9" s="49">
        <v>476217</v>
      </c>
      <c r="G9" s="49">
        <f t="shared" si="0"/>
        <v>119265</v>
      </c>
      <c r="H9" s="49">
        <f t="shared" si="1"/>
        <v>270368</v>
      </c>
      <c r="I9" s="50">
        <f t="shared" si="2"/>
        <v>205849</v>
      </c>
      <c r="J9" s="53" t="s">
        <v>59</v>
      </c>
      <c r="K9" s="27"/>
      <c r="L9" s="47"/>
      <c r="M9" s="45" t="s">
        <v>46</v>
      </c>
      <c r="N9" s="31"/>
      <c r="O9" s="20"/>
      <c r="P9" s="11"/>
      <c r="Q9" s="11"/>
      <c r="R9" s="11"/>
      <c r="S9" s="11">
        <f>119265-83180</f>
        <v>36085</v>
      </c>
      <c r="T9" s="11">
        <v>115018</v>
      </c>
      <c r="U9" s="11">
        <v>119265</v>
      </c>
      <c r="V9" s="11"/>
      <c r="W9" s="11"/>
      <c r="X9" s="11"/>
      <c r="Y9" s="11"/>
      <c r="Z9" s="11"/>
      <c r="AA9" s="11"/>
    </row>
    <row r="10" spans="1:27" ht="48">
      <c r="A10" s="48">
        <v>6</v>
      </c>
      <c r="B10" s="47"/>
      <c r="C10" s="48" t="s">
        <v>114</v>
      </c>
      <c r="D10" s="2" t="s">
        <v>257</v>
      </c>
      <c r="E10" s="47"/>
      <c r="F10" s="49">
        <v>9269</v>
      </c>
      <c r="G10" s="49">
        <f t="shared" si="0"/>
        <v>0</v>
      </c>
      <c r="H10" s="49">
        <f t="shared" si="1"/>
        <v>0</v>
      </c>
      <c r="I10" s="50">
        <f t="shared" si="2"/>
        <v>9269</v>
      </c>
      <c r="J10" s="53"/>
      <c r="K10" s="27"/>
      <c r="L10" s="47"/>
      <c r="M10" s="45" t="s">
        <v>57</v>
      </c>
      <c r="N10" s="31"/>
      <c r="O10" s="2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307.5">
      <c r="A11" s="48">
        <v>7</v>
      </c>
      <c r="B11" s="47" t="s">
        <v>69</v>
      </c>
      <c r="C11" s="48" t="s">
        <v>66</v>
      </c>
      <c r="D11" s="2" t="s">
        <v>67</v>
      </c>
      <c r="E11" s="47" t="s">
        <v>68</v>
      </c>
      <c r="F11" s="49">
        <v>233415</v>
      </c>
      <c r="G11" s="49">
        <f t="shared" si="0"/>
        <v>33543</v>
      </c>
      <c r="H11" s="49">
        <f t="shared" si="1"/>
        <v>122960</v>
      </c>
      <c r="I11" s="50">
        <f t="shared" si="2"/>
        <v>110455</v>
      </c>
      <c r="J11" s="54">
        <v>1110731</v>
      </c>
      <c r="K11" s="27"/>
      <c r="L11" s="47"/>
      <c r="M11" s="45" t="s">
        <v>45</v>
      </c>
      <c r="N11" s="31"/>
      <c r="O11" s="20"/>
      <c r="P11" s="11">
        <v>7443</v>
      </c>
      <c r="Q11" s="11">
        <v>6616</v>
      </c>
      <c r="R11" s="11"/>
      <c r="S11" s="11">
        <v>51372</v>
      </c>
      <c r="T11" s="11">
        <v>23986</v>
      </c>
      <c r="U11" s="11">
        <v>33543</v>
      </c>
      <c r="V11" s="11"/>
      <c r="W11" s="11"/>
      <c r="X11" s="11"/>
      <c r="Y11" s="11"/>
      <c r="Z11" s="11"/>
      <c r="AA11" s="11"/>
    </row>
    <row r="12" spans="1:27" ht="356.25">
      <c r="A12" s="48">
        <v>8</v>
      </c>
      <c r="B12" s="47" t="s">
        <v>73</v>
      </c>
      <c r="C12" s="48" t="s">
        <v>70</v>
      </c>
      <c r="D12" s="2" t="s">
        <v>71</v>
      </c>
      <c r="E12" s="47" t="s">
        <v>72</v>
      </c>
      <c r="F12" s="49">
        <v>10000</v>
      </c>
      <c r="G12" s="49">
        <f t="shared" si="0"/>
        <v>0</v>
      </c>
      <c r="H12" s="49">
        <f t="shared" si="1"/>
        <v>0</v>
      </c>
      <c r="I12" s="50">
        <f t="shared" si="2"/>
        <v>10000</v>
      </c>
      <c r="J12" s="53"/>
      <c r="K12" s="27">
        <v>44740</v>
      </c>
      <c r="L12" s="47"/>
      <c r="M12" s="45" t="s">
        <v>46</v>
      </c>
      <c r="N12" s="31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45.5">
      <c r="A13" s="48">
        <v>9</v>
      </c>
      <c r="B13" s="23" t="s">
        <v>104</v>
      </c>
      <c r="C13" s="48" t="s">
        <v>101</v>
      </c>
      <c r="D13" s="2" t="s">
        <v>102</v>
      </c>
      <c r="E13" s="23" t="s">
        <v>103</v>
      </c>
      <c r="F13" s="49">
        <v>2907</v>
      </c>
      <c r="G13" s="49">
        <f t="shared" si="0"/>
        <v>0</v>
      </c>
      <c r="H13" s="49">
        <f t="shared" si="1"/>
        <v>2907</v>
      </c>
      <c r="I13" s="50">
        <f t="shared" si="2"/>
        <v>0</v>
      </c>
      <c r="J13" s="54">
        <v>1100731</v>
      </c>
      <c r="K13" s="27"/>
      <c r="L13" s="47"/>
      <c r="M13" s="45" t="s">
        <v>46</v>
      </c>
      <c r="N13" s="31"/>
      <c r="O13" s="20"/>
      <c r="P13" s="11">
        <v>2907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96.75">
      <c r="A14" s="48">
        <v>10</v>
      </c>
      <c r="B14" s="23" t="s">
        <v>241</v>
      </c>
      <c r="C14" s="48" t="s">
        <v>101</v>
      </c>
      <c r="D14" s="2" t="s">
        <v>239</v>
      </c>
      <c r="E14" s="23" t="s">
        <v>240</v>
      </c>
      <c r="F14" s="49">
        <v>142992</v>
      </c>
      <c r="G14" s="49">
        <f t="shared" si="0"/>
        <v>20180</v>
      </c>
      <c r="H14" s="49">
        <f t="shared" si="1"/>
        <v>127277</v>
      </c>
      <c r="I14" s="50">
        <f t="shared" si="2"/>
        <v>15715</v>
      </c>
      <c r="J14" s="54">
        <v>1110731</v>
      </c>
      <c r="K14" s="27"/>
      <c r="L14" s="47"/>
      <c r="M14" s="45" t="s">
        <v>46</v>
      </c>
      <c r="N14" s="31"/>
      <c r="O14" s="20"/>
      <c r="P14" s="11"/>
      <c r="Q14" s="11"/>
      <c r="R14" s="11"/>
      <c r="S14" s="11">
        <v>88308</v>
      </c>
      <c r="T14" s="11">
        <v>18789</v>
      </c>
      <c r="U14" s="11">
        <v>20180</v>
      </c>
      <c r="V14" s="11"/>
      <c r="W14" s="11"/>
      <c r="X14" s="11"/>
      <c r="Y14" s="11"/>
      <c r="Z14" s="11"/>
      <c r="AA14" s="11"/>
    </row>
    <row r="15" spans="1:27" ht="210">
      <c r="A15" s="48">
        <v>11</v>
      </c>
      <c r="B15" s="47" t="s">
        <v>96</v>
      </c>
      <c r="C15" s="48" t="s">
        <v>93</v>
      </c>
      <c r="D15" s="2" t="s">
        <v>94</v>
      </c>
      <c r="E15" s="47" t="s">
        <v>95</v>
      </c>
      <c r="F15" s="49">
        <v>33083</v>
      </c>
      <c r="G15" s="49">
        <f t="shared" si="0"/>
        <v>0</v>
      </c>
      <c r="H15" s="49">
        <f t="shared" si="1"/>
        <v>33083</v>
      </c>
      <c r="I15" s="50">
        <f t="shared" si="2"/>
        <v>0</v>
      </c>
      <c r="J15" s="54">
        <v>1110731</v>
      </c>
      <c r="K15" s="27"/>
      <c r="L15" s="47"/>
      <c r="M15" s="45" t="s">
        <v>46</v>
      </c>
      <c r="N15" s="31"/>
      <c r="O15" s="20"/>
      <c r="P15" s="11">
        <v>9925</v>
      </c>
      <c r="Q15" s="11"/>
      <c r="R15" s="11">
        <v>9925</v>
      </c>
      <c r="S15" s="11">
        <v>13233</v>
      </c>
      <c r="T15" s="11"/>
      <c r="U15" s="11"/>
      <c r="V15" s="11"/>
      <c r="W15" s="11"/>
      <c r="X15" s="11"/>
      <c r="Y15" s="11"/>
      <c r="Z15" s="11"/>
      <c r="AA15" s="11"/>
    </row>
    <row r="16" spans="1:27" ht="145.5">
      <c r="A16" s="48">
        <v>12</v>
      </c>
      <c r="B16" s="47" t="s">
        <v>85</v>
      </c>
      <c r="C16" s="48" t="s">
        <v>82</v>
      </c>
      <c r="D16" s="2" t="s">
        <v>83</v>
      </c>
      <c r="E16" s="47" t="s">
        <v>84</v>
      </c>
      <c r="F16" s="49">
        <v>37612</v>
      </c>
      <c r="G16" s="49">
        <f t="shared" si="0"/>
        <v>0</v>
      </c>
      <c r="H16" s="49">
        <f t="shared" si="1"/>
        <v>0</v>
      </c>
      <c r="I16" s="50">
        <f t="shared" si="2"/>
        <v>37612</v>
      </c>
      <c r="J16" s="54">
        <v>1110731</v>
      </c>
      <c r="K16" s="27"/>
      <c r="L16" s="47"/>
      <c r="M16" s="45" t="s">
        <v>47</v>
      </c>
      <c r="N16" s="31"/>
      <c r="O16" s="2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77.75">
      <c r="A17" s="48">
        <v>13</v>
      </c>
      <c r="B17" s="47" t="s">
        <v>286</v>
      </c>
      <c r="C17" s="48" t="s">
        <v>130</v>
      </c>
      <c r="D17" s="2" t="s">
        <v>131</v>
      </c>
      <c r="E17" s="47" t="s">
        <v>285</v>
      </c>
      <c r="F17" s="49">
        <f>65000+195950+284050</f>
        <v>545000</v>
      </c>
      <c r="G17" s="49">
        <f t="shared" si="0"/>
        <v>56465</v>
      </c>
      <c r="H17" s="49">
        <f t="shared" si="1"/>
        <v>512400</v>
      </c>
      <c r="I17" s="50">
        <f t="shared" si="2"/>
        <v>32600</v>
      </c>
      <c r="J17" s="54">
        <v>1110731</v>
      </c>
      <c r="K17" s="27"/>
      <c r="L17" s="47"/>
      <c r="M17" s="45" t="s">
        <v>46</v>
      </c>
      <c r="N17" s="31"/>
      <c r="O17" s="20"/>
      <c r="P17" s="11">
        <v>236026</v>
      </c>
      <c r="Q17" s="11"/>
      <c r="R17" s="11">
        <v>9253</v>
      </c>
      <c r="S17" s="11">
        <v>9253</v>
      </c>
      <c r="T17" s="11">
        <v>201403</v>
      </c>
      <c r="U17" s="11">
        <v>56465</v>
      </c>
      <c r="V17" s="11"/>
      <c r="W17" s="11"/>
      <c r="X17" s="11"/>
      <c r="Y17" s="11"/>
      <c r="Z17" s="11"/>
      <c r="AA17" s="11"/>
    </row>
    <row r="18" spans="1:27" ht="281.25">
      <c r="A18" s="48">
        <v>14</v>
      </c>
      <c r="B18" s="47" t="s">
        <v>363</v>
      </c>
      <c r="C18" s="48" t="s">
        <v>62</v>
      </c>
      <c r="D18" s="2" t="s">
        <v>63</v>
      </c>
      <c r="E18" s="47" t="s">
        <v>64</v>
      </c>
      <c r="F18" s="49">
        <v>18829</v>
      </c>
      <c r="G18" s="49">
        <f t="shared" si="0"/>
        <v>12829</v>
      </c>
      <c r="H18" s="49">
        <f t="shared" si="1"/>
        <v>18829</v>
      </c>
      <c r="I18" s="50">
        <f t="shared" si="2"/>
        <v>0</v>
      </c>
      <c r="J18" s="54">
        <v>1110710</v>
      </c>
      <c r="K18" s="27">
        <v>44713</v>
      </c>
      <c r="L18" s="47"/>
      <c r="M18" s="45" t="s">
        <v>43</v>
      </c>
      <c r="N18" s="31"/>
      <c r="O18" s="20"/>
      <c r="P18" s="11"/>
      <c r="Q18" s="11">
        <v>4084</v>
      </c>
      <c r="R18" s="11"/>
      <c r="S18" s="11">
        <v>1916</v>
      </c>
      <c r="T18" s="11"/>
      <c r="U18" s="11">
        <v>12829</v>
      </c>
      <c r="V18" s="11"/>
      <c r="W18" s="11"/>
      <c r="X18" s="11"/>
      <c r="Y18" s="11"/>
      <c r="Z18" s="11"/>
      <c r="AA18" s="11"/>
    </row>
    <row r="19" spans="1:27" ht="177.75">
      <c r="A19" s="48">
        <v>15</v>
      </c>
      <c r="B19" s="47" t="s">
        <v>197</v>
      </c>
      <c r="C19" s="48" t="s">
        <v>62</v>
      </c>
      <c r="D19" s="2" t="s">
        <v>195</v>
      </c>
      <c r="E19" s="47" t="s">
        <v>196</v>
      </c>
      <c r="F19" s="49">
        <v>48420</v>
      </c>
      <c r="G19" s="49">
        <f t="shared" si="0"/>
        <v>6000</v>
      </c>
      <c r="H19" s="49">
        <f t="shared" si="1"/>
        <v>48420</v>
      </c>
      <c r="I19" s="50">
        <f t="shared" si="2"/>
        <v>0</v>
      </c>
      <c r="J19" s="54">
        <v>1110731</v>
      </c>
      <c r="K19" s="27">
        <v>44713</v>
      </c>
      <c r="L19" s="47"/>
      <c r="M19" s="45" t="s">
        <v>43</v>
      </c>
      <c r="N19" s="31"/>
      <c r="O19" s="20"/>
      <c r="P19" s="11"/>
      <c r="Q19" s="11"/>
      <c r="R19" s="11"/>
      <c r="S19" s="11">
        <v>42420</v>
      </c>
      <c r="T19" s="11"/>
      <c r="U19" s="11">
        <v>6000</v>
      </c>
      <c r="V19" s="11"/>
      <c r="W19" s="11"/>
      <c r="X19" s="11"/>
      <c r="Y19" s="11"/>
      <c r="Z19" s="11"/>
      <c r="AA19" s="11"/>
    </row>
    <row r="20" spans="1:27" ht="162">
      <c r="A20" s="48">
        <v>16</v>
      </c>
      <c r="B20" s="47" t="s">
        <v>218</v>
      </c>
      <c r="C20" s="48" t="s">
        <v>62</v>
      </c>
      <c r="D20" s="2" t="s">
        <v>216</v>
      </c>
      <c r="E20" s="47" t="s">
        <v>217</v>
      </c>
      <c r="F20" s="49">
        <v>4000</v>
      </c>
      <c r="G20" s="49">
        <f t="shared" si="0"/>
        <v>0</v>
      </c>
      <c r="H20" s="49">
        <f t="shared" si="1"/>
        <v>4000</v>
      </c>
      <c r="I20" s="50">
        <f t="shared" si="2"/>
        <v>0</v>
      </c>
      <c r="J20" s="54">
        <v>1110422</v>
      </c>
      <c r="K20" s="27">
        <v>44707</v>
      </c>
      <c r="L20" s="47"/>
      <c r="M20" s="45" t="s">
        <v>46</v>
      </c>
      <c r="N20" s="31"/>
      <c r="O20" s="20"/>
      <c r="P20" s="11"/>
      <c r="Q20" s="11"/>
      <c r="R20" s="11"/>
      <c r="S20" s="11"/>
      <c r="T20" s="11">
        <v>4000</v>
      </c>
      <c r="U20" s="11"/>
      <c r="V20" s="11"/>
      <c r="W20" s="11"/>
      <c r="X20" s="11"/>
      <c r="Y20" s="11"/>
      <c r="Z20" s="11"/>
      <c r="AA20" s="11"/>
    </row>
    <row r="21" spans="1:27" ht="345.75">
      <c r="A21" s="48">
        <v>17</v>
      </c>
      <c r="B21" s="47" t="s">
        <v>364</v>
      </c>
      <c r="C21" s="48" t="s">
        <v>62</v>
      </c>
      <c r="D21" s="2" t="s">
        <v>361</v>
      </c>
      <c r="E21" s="47" t="s">
        <v>362</v>
      </c>
      <c r="F21" s="49">
        <v>750</v>
      </c>
      <c r="G21" s="49">
        <f>U21</f>
        <v>0</v>
      </c>
      <c r="H21" s="49">
        <f>SUM(P21:U21)</f>
        <v>0</v>
      </c>
      <c r="I21" s="50">
        <f>F21-H21</f>
        <v>750</v>
      </c>
      <c r="J21" s="54"/>
      <c r="K21" s="27"/>
      <c r="L21" s="47"/>
      <c r="M21" s="45" t="s">
        <v>46</v>
      </c>
      <c r="N21" s="31"/>
      <c r="O21" s="2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96.75">
      <c r="A22" s="48">
        <v>18</v>
      </c>
      <c r="B22" s="47" t="s">
        <v>81</v>
      </c>
      <c r="C22" s="48" t="s">
        <v>78</v>
      </c>
      <c r="D22" s="2" t="s">
        <v>80</v>
      </c>
      <c r="E22" s="47" t="s">
        <v>79</v>
      </c>
      <c r="F22" s="49">
        <v>21081</v>
      </c>
      <c r="G22" s="49">
        <f t="shared" si="0"/>
        <v>20713</v>
      </c>
      <c r="H22" s="49">
        <f t="shared" si="1"/>
        <v>21081</v>
      </c>
      <c r="I22" s="50">
        <f t="shared" si="2"/>
        <v>0</v>
      </c>
      <c r="J22" s="52">
        <v>1110731</v>
      </c>
      <c r="K22" s="27">
        <v>44733</v>
      </c>
      <c r="L22" s="47"/>
      <c r="M22" s="45" t="s">
        <v>43</v>
      </c>
      <c r="N22" s="31"/>
      <c r="O22" s="20"/>
      <c r="P22" s="11"/>
      <c r="Q22" s="11">
        <v>368</v>
      </c>
      <c r="R22" s="11"/>
      <c r="S22" s="11"/>
      <c r="T22" s="11"/>
      <c r="U22" s="11">
        <v>20713</v>
      </c>
      <c r="V22" s="11"/>
      <c r="W22" s="11"/>
      <c r="X22" s="11"/>
      <c r="Y22" s="11"/>
      <c r="Z22" s="11"/>
      <c r="AA22" s="11"/>
    </row>
    <row r="23" spans="1:27" ht="177.75">
      <c r="A23" s="48">
        <v>19</v>
      </c>
      <c r="B23" s="47" t="s">
        <v>209</v>
      </c>
      <c r="C23" s="48" t="s">
        <v>74</v>
      </c>
      <c r="D23" s="2" t="s">
        <v>75</v>
      </c>
      <c r="E23" s="47" t="s">
        <v>76</v>
      </c>
      <c r="F23" s="49">
        <v>4411</v>
      </c>
      <c r="G23" s="49">
        <f t="shared" si="0"/>
        <v>0</v>
      </c>
      <c r="H23" s="49">
        <f t="shared" si="1"/>
        <v>4411</v>
      </c>
      <c r="I23" s="50">
        <f t="shared" si="2"/>
        <v>0</v>
      </c>
      <c r="J23" s="52">
        <v>1110731</v>
      </c>
      <c r="K23" s="27"/>
      <c r="L23" s="47"/>
      <c r="M23" s="45" t="s">
        <v>46</v>
      </c>
      <c r="N23" s="31"/>
      <c r="O23" s="20"/>
      <c r="P23" s="11">
        <v>4411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2">
      <c r="A24" s="48">
        <v>20</v>
      </c>
      <c r="B24" s="47" t="s">
        <v>208</v>
      </c>
      <c r="C24" s="48" t="s">
        <v>74</v>
      </c>
      <c r="D24" s="2" t="s">
        <v>207</v>
      </c>
      <c r="E24" s="47" t="s">
        <v>206</v>
      </c>
      <c r="F24" s="49">
        <v>30878</v>
      </c>
      <c r="G24" s="49">
        <f t="shared" si="0"/>
        <v>7352</v>
      </c>
      <c r="H24" s="49">
        <f t="shared" si="1"/>
        <v>24997</v>
      </c>
      <c r="I24" s="50">
        <f t="shared" si="2"/>
        <v>5881</v>
      </c>
      <c r="J24" s="52">
        <v>1110731</v>
      </c>
      <c r="K24" s="27"/>
      <c r="L24" s="47"/>
      <c r="M24" s="45" t="s">
        <v>46</v>
      </c>
      <c r="N24" s="31"/>
      <c r="O24" s="20"/>
      <c r="P24" s="11"/>
      <c r="Q24" s="11"/>
      <c r="R24" s="11">
        <v>4411</v>
      </c>
      <c r="S24" s="11">
        <v>7352</v>
      </c>
      <c r="T24" s="11">
        <v>5882</v>
      </c>
      <c r="U24" s="11">
        <v>7352</v>
      </c>
      <c r="V24" s="11"/>
      <c r="W24" s="11"/>
      <c r="X24" s="11"/>
      <c r="Y24" s="11"/>
      <c r="Z24" s="11"/>
      <c r="AA24" s="11"/>
    </row>
    <row r="25" spans="1:27" ht="64.5">
      <c r="A25" s="48">
        <v>21</v>
      </c>
      <c r="B25" s="47"/>
      <c r="C25" s="48" t="s">
        <v>86</v>
      </c>
      <c r="D25" s="2" t="s">
        <v>88</v>
      </c>
      <c r="E25" s="47" t="s">
        <v>87</v>
      </c>
      <c r="F25" s="49">
        <v>120000</v>
      </c>
      <c r="G25" s="49">
        <f t="shared" si="0"/>
        <v>0</v>
      </c>
      <c r="H25" s="49">
        <f t="shared" si="1"/>
        <v>0</v>
      </c>
      <c r="I25" s="50">
        <f t="shared" si="2"/>
        <v>120000</v>
      </c>
      <c r="J25" s="52">
        <v>1110731</v>
      </c>
      <c r="K25" s="27"/>
      <c r="L25" s="47"/>
      <c r="M25" s="45" t="s">
        <v>46</v>
      </c>
      <c r="N25" s="31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62">
      <c r="A26" s="48">
        <v>22</v>
      </c>
      <c r="B26" s="47" t="s">
        <v>166</v>
      </c>
      <c r="C26" s="48" t="s">
        <v>163</v>
      </c>
      <c r="D26" s="2" t="s">
        <v>164</v>
      </c>
      <c r="E26" s="47" t="s">
        <v>165</v>
      </c>
      <c r="F26" s="49">
        <v>4000</v>
      </c>
      <c r="G26" s="49">
        <f t="shared" si="0"/>
        <v>0</v>
      </c>
      <c r="H26" s="49">
        <f t="shared" si="1"/>
        <v>4000</v>
      </c>
      <c r="I26" s="50">
        <f t="shared" si="2"/>
        <v>0</v>
      </c>
      <c r="J26" s="52">
        <v>1110331</v>
      </c>
      <c r="K26" s="27">
        <v>44670</v>
      </c>
      <c r="L26" s="47"/>
      <c r="M26" s="45" t="s">
        <v>45</v>
      </c>
      <c r="N26" s="31"/>
      <c r="O26" s="20"/>
      <c r="P26" s="11"/>
      <c r="Q26" s="11"/>
      <c r="R26" s="11"/>
      <c r="S26" s="11">
        <v>4000</v>
      </c>
      <c r="T26" s="11"/>
      <c r="U26" s="11"/>
      <c r="V26" s="11"/>
      <c r="W26" s="11"/>
      <c r="X26" s="11"/>
      <c r="Y26" s="11"/>
      <c r="Z26" s="11"/>
      <c r="AA26" s="11"/>
    </row>
    <row r="27" spans="1:27" ht="81">
      <c r="A27" s="48">
        <v>23</v>
      </c>
      <c r="B27" s="23" t="s">
        <v>213</v>
      </c>
      <c r="C27" s="48" t="s">
        <v>210</v>
      </c>
      <c r="D27" s="2" t="s">
        <v>211</v>
      </c>
      <c r="E27" s="23" t="s">
        <v>212</v>
      </c>
      <c r="F27" s="49">
        <v>416373</v>
      </c>
      <c r="G27" s="49">
        <f t="shared" si="0"/>
        <v>0</v>
      </c>
      <c r="H27" s="49">
        <f t="shared" si="1"/>
        <v>416373</v>
      </c>
      <c r="I27" s="50">
        <f t="shared" si="2"/>
        <v>0</v>
      </c>
      <c r="J27" s="52">
        <v>11107</v>
      </c>
      <c r="K27" s="27">
        <v>44701</v>
      </c>
      <c r="L27" s="47"/>
      <c r="M27" s="45" t="s">
        <v>57</v>
      </c>
      <c r="N27" s="31"/>
      <c r="O27" s="20"/>
      <c r="P27" s="11"/>
      <c r="Q27" s="11"/>
      <c r="R27" s="11"/>
      <c r="S27" s="11"/>
      <c r="T27" s="11">
        <v>416373</v>
      </c>
      <c r="U27" s="11"/>
      <c r="V27" s="11"/>
      <c r="W27" s="11"/>
      <c r="X27" s="11"/>
      <c r="Y27" s="11"/>
      <c r="Z27" s="11"/>
      <c r="AA27" s="11"/>
    </row>
    <row r="28" spans="1:27" ht="145.5">
      <c r="A28" s="48">
        <v>24</v>
      </c>
      <c r="B28" s="23" t="s">
        <v>324</v>
      </c>
      <c r="C28" s="48" t="s">
        <v>321</v>
      </c>
      <c r="D28" s="2" t="s">
        <v>322</v>
      </c>
      <c r="E28" s="23" t="s">
        <v>323</v>
      </c>
      <c r="F28" s="49">
        <v>7957</v>
      </c>
      <c r="G28" s="49">
        <f t="shared" si="0"/>
        <v>7957</v>
      </c>
      <c r="H28" s="49">
        <f t="shared" si="1"/>
        <v>7957</v>
      </c>
      <c r="I28" s="50">
        <f>F28-H28</f>
        <v>0</v>
      </c>
      <c r="J28" s="52">
        <v>11107</v>
      </c>
      <c r="K28" s="27">
        <v>44739</v>
      </c>
      <c r="L28" s="47"/>
      <c r="M28" s="45" t="s">
        <v>57</v>
      </c>
      <c r="N28" s="31"/>
      <c r="O28" s="20"/>
      <c r="P28" s="11"/>
      <c r="Q28" s="11"/>
      <c r="R28" s="11"/>
      <c r="S28" s="11"/>
      <c r="T28" s="11"/>
      <c r="U28" s="11">
        <v>7957</v>
      </c>
      <c r="V28" s="11"/>
      <c r="W28" s="11"/>
      <c r="X28" s="11"/>
      <c r="Y28" s="11"/>
      <c r="Z28" s="11"/>
      <c r="AA28" s="11"/>
    </row>
    <row r="29" spans="1:27" ht="177.75">
      <c r="A29" s="48">
        <v>25</v>
      </c>
      <c r="B29" s="23" t="s">
        <v>320</v>
      </c>
      <c r="C29" s="48" t="s">
        <v>317</v>
      </c>
      <c r="D29" s="2" t="s">
        <v>318</v>
      </c>
      <c r="E29" s="23" t="s">
        <v>319</v>
      </c>
      <c r="F29" s="49">
        <v>5000</v>
      </c>
      <c r="G29" s="49">
        <f t="shared" si="0"/>
        <v>0</v>
      </c>
      <c r="H29" s="49">
        <f t="shared" si="1"/>
        <v>0</v>
      </c>
      <c r="I29" s="50">
        <f>F29-H29</f>
        <v>5000</v>
      </c>
      <c r="J29" s="52">
        <v>11107</v>
      </c>
      <c r="K29" s="27"/>
      <c r="L29" s="47"/>
      <c r="M29" s="45" t="s">
        <v>46</v>
      </c>
      <c r="N29" s="31"/>
      <c r="O29" s="20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96.75">
      <c r="A30" s="48">
        <v>26</v>
      </c>
      <c r="B30" s="47" t="s">
        <v>148</v>
      </c>
      <c r="C30" s="48" t="s">
        <v>145</v>
      </c>
      <c r="D30" s="2" t="s">
        <v>146</v>
      </c>
      <c r="E30" s="47" t="s">
        <v>147</v>
      </c>
      <c r="F30" s="49">
        <v>8000</v>
      </c>
      <c r="G30" s="49">
        <f t="shared" si="0"/>
        <v>0</v>
      </c>
      <c r="H30" s="49">
        <f t="shared" si="1"/>
        <v>8000</v>
      </c>
      <c r="I30" s="50">
        <f t="shared" si="2"/>
        <v>0</v>
      </c>
      <c r="J30" s="52"/>
      <c r="K30" s="27"/>
      <c r="L30" s="47"/>
      <c r="M30" s="45" t="s">
        <v>44</v>
      </c>
      <c r="N30" s="31"/>
      <c r="O30" s="20"/>
      <c r="P30" s="11"/>
      <c r="Q30" s="11">
        <v>8000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64.5">
      <c r="A31" s="48">
        <v>27</v>
      </c>
      <c r="B31" s="47" t="s">
        <v>348</v>
      </c>
      <c r="C31" s="48" t="s">
        <v>345</v>
      </c>
      <c r="D31" s="2" t="s">
        <v>346</v>
      </c>
      <c r="E31" s="47" t="s">
        <v>347</v>
      </c>
      <c r="F31" s="49">
        <v>50000</v>
      </c>
      <c r="G31" s="49">
        <f t="shared" si="0"/>
        <v>0</v>
      </c>
      <c r="H31" s="49">
        <f t="shared" si="1"/>
        <v>0</v>
      </c>
      <c r="I31" s="50">
        <f>F31-H31</f>
        <v>50000</v>
      </c>
      <c r="J31" s="52">
        <v>1110831</v>
      </c>
      <c r="K31" s="27"/>
      <c r="L31" s="47"/>
      <c r="M31" s="45" t="s">
        <v>57</v>
      </c>
      <c r="N31" s="31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210">
      <c r="A32" s="48">
        <v>28</v>
      </c>
      <c r="B32" s="47" t="s">
        <v>238</v>
      </c>
      <c r="C32" s="48" t="s">
        <v>234</v>
      </c>
      <c r="D32" s="2" t="s">
        <v>235</v>
      </c>
      <c r="E32" s="47" t="s">
        <v>236</v>
      </c>
      <c r="F32" s="49">
        <v>92634</v>
      </c>
      <c r="G32" s="49">
        <f t="shared" si="0"/>
        <v>16542</v>
      </c>
      <c r="H32" s="49">
        <f t="shared" si="1"/>
        <v>33084</v>
      </c>
      <c r="I32" s="50">
        <f t="shared" si="2"/>
        <v>59550</v>
      </c>
      <c r="J32" s="52">
        <v>1110731</v>
      </c>
      <c r="K32" s="27"/>
      <c r="L32" s="47"/>
      <c r="M32" s="45" t="s">
        <v>237</v>
      </c>
      <c r="N32" s="31"/>
      <c r="O32" s="20"/>
      <c r="P32" s="11"/>
      <c r="Q32" s="11"/>
      <c r="R32" s="11"/>
      <c r="S32" s="11">
        <v>3309</v>
      </c>
      <c r="T32" s="11">
        <v>13233</v>
      </c>
      <c r="U32" s="11">
        <v>16542</v>
      </c>
      <c r="V32" s="11"/>
      <c r="W32" s="11"/>
      <c r="X32" s="11"/>
      <c r="Y32" s="11"/>
      <c r="Z32" s="11"/>
      <c r="AA32" s="11"/>
    </row>
    <row r="33" spans="1:27" ht="113.25">
      <c r="A33" s="48">
        <v>29</v>
      </c>
      <c r="B33" s="47" t="s">
        <v>181</v>
      </c>
      <c r="C33" s="48" t="s">
        <v>270</v>
      </c>
      <c r="D33" s="2" t="s">
        <v>179</v>
      </c>
      <c r="E33" s="47" t="s">
        <v>180</v>
      </c>
      <c r="F33" s="49">
        <v>40000</v>
      </c>
      <c r="G33" s="49">
        <f t="shared" si="0"/>
        <v>0</v>
      </c>
      <c r="H33" s="49">
        <f t="shared" si="1"/>
        <v>0</v>
      </c>
      <c r="I33" s="50">
        <f>F33-H33</f>
        <v>40000</v>
      </c>
      <c r="J33" s="52">
        <v>1110731</v>
      </c>
      <c r="K33" s="27"/>
      <c r="L33" s="47"/>
      <c r="M33" s="45" t="s">
        <v>47</v>
      </c>
      <c r="N33" s="31"/>
      <c r="O33" s="2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62">
      <c r="A34" s="48">
        <v>30</v>
      </c>
      <c r="B34" s="47" t="s">
        <v>156</v>
      </c>
      <c r="C34" s="48" t="s">
        <v>154</v>
      </c>
      <c r="D34" s="2" t="s">
        <v>155</v>
      </c>
      <c r="E34" s="47" t="s">
        <v>157</v>
      </c>
      <c r="F34" s="49">
        <v>246000</v>
      </c>
      <c r="G34" s="49">
        <f t="shared" si="0"/>
        <v>21458</v>
      </c>
      <c r="H34" s="49">
        <f t="shared" si="1"/>
        <v>148674</v>
      </c>
      <c r="I34" s="50">
        <f t="shared" si="2"/>
        <v>97326</v>
      </c>
      <c r="J34" s="52">
        <v>1110731</v>
      </c>
      <c r="K34" s="27"/>
      <c r="L34" s="47"/>
      <c r="M34" s="45" t="s">
        <v>46</v>
      </c>
      <c r="N34" s="31"/>
      <c r="O34" s="20"/>
      <c r="P34" s="11"/>
      <c r="Q34" s="11"/>
      <c r="R34" s="11">
        <v>72707</v>
      </c>
      <c r="S34" s="11">
        <v>49009</v>
      </c>
      <c r="T34" s="11">
        <v>5500</v>
      </c>
      <c r="U34" s="11">
        <v>21458</v>
      </c>
      <c r="V34" s="11"/>
      <c r="W34" s="11"/>
      <c r="X34" s="11"/>
      <c r="Y34" s="11"/>
      <c r="Z34" s="11"/>
      <c r="AA34" s="11"/>
    </row>
    <row r="35" spans="1:27" ht="64.5">
      <c r="A35" s="48">
        <v>31</v>
      </c>
      <c r="B35" s="47" t="s">
        <v>252</v>
      </c>
      <c r="C35" s="48" t="s">
        <v>154</v>
      </c>
      <c r="D35" s="2" t="s">
        <v>253</v>
      </c>
      <c r="E35" s="47" t="s">
        <v>251</v>
      </c>
      <c r="F35" s="49">
        <v>5000</v>
      </c>
      <c r="G35" s="49">
        <f t="shared" si="0"/>
        <v>0</v>
      </c>
      <c r="H35" s="49">
        <f t="shared" si="1"/>
        <v>0</v>
      </c>
      <c r="I35" s="50">
        <f t="shared" si="2"/>
        <v>5000</v>
      </c>
      <c r="J35" s="52">
        <v>11107</v>
      </c>
      <c r="K35" s="27"/>
      <c r="L35" s="47"/>
      <c r="M35" s="45" t="s">
        <v>46</v>
      </c>
      <c r="N35" s="31"/>
      <c r="O35" s="2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64.5">
      <c r="A36" s="48">
        <v>32</v>
      </c>
      <c r="B36" s="47" t="s">
        <v>225</v>
      </c>
      <c r="C36" s="48" t="s">
        <v>223</v>
      </c>
      <c r="D36" s="2" t="s">
        <v>226</v>
      </c>
      <c r="E36" s="47" t="s">
        <v>224</v>
      </c>
      <c r="F36" s="49">
        <v>1000</v>
      </c>
      <c r="G36" s="49">
        <f t="shared" si="0"/>
        <v>0</v>
      </c>
      <c r="H36" s="49">
        <f t="shared" si="1"/>
        <v>0</v>
      </c>
      <c r="I36" s="50">
        <f t="shared" si="2"/>
        <v>1000</v>
      </c>
      <c r="J36" s="52">
        <v>11105</v>
      </c>
      <c r="K36" s="27"/>
      <c r="L36" s="47"/>
      <c r="M36" s="45" t="s">
        <v>46</v>
      </c>
      <c r="N36" s="31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48">
      <c r="A37" s="48">
        <v>33</v>
      </c>
      <c r="B37" s="47"/>
      <c r="C37" s="48" t="s">
        <v>223</v>
      </c>
      <c r="D37" s="2" t="s">
        <v>233</v>
      </c>
      <c r="E37" s="47" t="s">
        <v>232</v>
      </c>
      <c r="F37" s="49">
        <v>50000</v>
      </c>
      <c r="G37" s="49">
        <f t="shared" si="0"/>
        <v>50000</v>
      </c>
      <c r="H37" s="49">
        <f t="shared" si="1"/>
        <v>50000</v>
      </c>
      <c r="I37" s="50">
        <f t="shared" si="2"/>
        <v>0</v>
      </c>
      <c r="J37" s="52"/>
      <c r="K37" s="27">
        <v>44728</v>
      </c>
      <c r="L37" s="47"/>
      <c r="M37" s="45" t="s">
        <v>231</v>
      </c>
      <c r="N37" s="31"/>
      <c r="O37" s="20"/>
      <c r="P37" s="11"/>
      <c r="Q37" s="11"/>
      <c r="R37" s="11"/>
      <c r="S37" s="11"/>
      <c r="T37" s="11"/>
      <c r="U37" s="11">
        <v>50000</v>
      </c>
      <c r="V37" s="11"/>
      <c r="W37" s="11"/>
      <c r="X37" s="11"/>
      <c r="Y37" s="11"/>
      <c r="Z37" s="11"/>
      <c r="AA37" s="11"/>
    </row>
    <row r="38" spans="1:27" ht="64.5">
      <c r="A38" s="48">
        <v>34</v>
      </c>
      <c r="B38" s="47" t="s">
        <v>265</v>
      </c>
      <c r="C38" s="48" t="s">
        <v>262</v>
      </c>
      <c r="D38" s="2" t="s">
        <v>263</v>
      </c>
      <c r="E38" s="47" t="s">
        <v>264</v>
      </c>
      <c r="F38" s="49">
        <v>10000</v>
      </c>
      <c r="G38" s="49">
        <f t="shared" si="0"/>
        <v>0</v>
      </c>
      <c r="H38" s="49">
        <f t="shared" si="1"/>
        <v>0</v>
      </c>
      <c r="I38" s="50">
        <f t="shared" si="2"/>
        <v>10000</v>
      </c>
      <c r="J38" s="52">
        <v>11112</v>
      </c>
      <c r="K38" s="27"/>
      <c r="L38" s="47"/>
      <c r="M38" s="45" t="s">
        <v>57</v>
      </c>
      <c r="N38" s="31"/>
      <c r="O38" s="2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13.25">
      <c r="A39" s="48">
        <v>35</v>
      </c>
      <c r="B39" s="47" t="s">
        <v>352</v>
      </c>
      <c r="C39" s="48" t="s">
        <v>349</v>
      </c>
      <c r="D39" s="2" t="s">
        <v>350</v>
      </c>
      <c r="E39" s="47" t="s">
        <v>351</v>
      </c>
      <c r="F39" s="49">
        <v>100000</v>
      </c>
      <c r="G39" s="49">
        <f t="shared" si="0"/>
        <v>0</v>
      </c>
      <c r="H39" s="49">
        <f t="shared" si="1"/>
        <v>0</v>
      </c>
      <c r="I39" s="50">
        <f>F39-H39</f>
        <v>100000</v>
      </c>
      <c r="J39" s="52">
        <v>11112</v>
      </c>
      <c r="K39" s="27"/>
      <c r="L39" s="47"/>
      <c r="M39" s="45" t="s">
        <v>44</v>
      </c>
      <c r="N39" s="31"/>
      <c r="O39" s="2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45.5">
      <c r="A40" s="48">
        <v>36</v>
      </c>
      <c r="B40" s="47" t="s">
        <v>357</v>
      </c>
      <c r="C40" s="48" t="s">
        <v>353</v>
      </c>
      <c r="D40" s="2" t="s">
        <v>356</v>
      </c>
      <c r="E40" s="47" t="s">
        <v>354</v>
      </c>
      <c r="F40" s="49">
        <v>98500</v>
      </c>
      <c r="G40" s="49">
        <f t="shared" si="0"/>
        <v>0</v>
      </c>
      <c r="H40" s="49">
        <f t="shared" si="1"/>
        <v>0</v>
      </c>
      <c r="I40" s="50">
        <f>F40-H40</f>
        <v>98500</v>
      </c>
      <c r="J40" s="52">
        <v>1110731</v>
      </c>
      <c r="K40" s="27"/>
      <c r="L40" s="47"/>
      <c r="M40" s="45" t="s">
        <v>355</v>
      </c>
      <c r="N40" s="31"/>
      <c r="O40" s="2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39" ht="48">
      <c r="A41" s="48">
        <v>37</v>
      </c>
      <c r="B41" s="47" t="s">
        <v>312</v>
      </c>
      <c r="C41" s="48" t="s">
        <v>306</v>
      </c>
      <c r="D41" s="2" t="s">
        <v>308</v>
      </c>
      <c r="E41" s="47" t="s">
        <v>310</v>
      </c>
      <c r="F41" s="49">
        <f>SUM(AB41:AM41)</f>
        <v>15000</v>
      </c>
      <c r="G41" s="49">
        <f t="shared" si="0"/>
        <v>0</v>
      </c>
      <c r="H41" s="49">
        <f t="shared" si="1"/>
        <v>0</v>
      </c>
      <c r="I41" s="50">
        <f>F41-H41</f>
        <v>15000</v>
      </c>
      <c r="J41" s="13">
        <v>11112</v>
      </c>
      <c r="K41" s="27"/>
      <c r="L41" s="47"/>
      <c r="M41" s="45" t="s">
        <v>48</v>
      </c>
      <c r="N41" s="31"/>
      <c r="O41" s="20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44"/>
      <c r="AC41" s="44"/>
      <c r="AD41" s="44"/>
      <c r="AE41" s="44"/>
      <c r="AF41" s="44"/>
      <c r="AG41" s="44"/>
      <c r="AH41" s="44">
        <v>15000</v>
      </c>
      <c r="AI41" s="44"/>
      <c r="AJ41" s="44"/>
      <c r="AK41" s="44"/>
      <c r="AL41" s="44"/>
      <c r="AM41" s="44"/>
    </row>
    <row r="42" spans="1:39" ht="48">
      <c r="A42" s="48">
        <v>38</v>
      </c>
      <c r="B42" s="47" t="s">
        <v>98</v>
      </c>
      <c r="C42" s="48" t="s">
        <v>97</v>
      </c>
      <c r="D42" s="2" t="s">
        <v>99</v>
      </c>
      <c r="E42" s="47" t="s">
        <v>310</v>
      </c>
      <c r="F42" s="49">
        <f>SUM(AB42:AM42)</f>
        <v>1896463</v>
      </c>
      <c r="G42" s="49">
        <f t="shared" si="0"/>
        <v>223549</v>
      </c>
      <c r="H42" s="49">
        <f t="shared" si="1"/>
        <v>1807210</v>
      </c>
      <c r="I42" s="50">
        <f t="shared" si="2"/>
        <v>89253</v>
      </c>
      <c r="J42" s="13">
        <v>11112</v>
      </c>
      <c r="K42" s="27"/>
      <c r="L42" s="23"/>
      <c r="M42" s="45" t="s">
        <v>48</v>
      </c>
      <c r="N42" s="9"/>
      <c r="O42" s="20"/>
      <c r="P42" s="11">
        <v>553151</v>
      </c>
      <c r="Q42" s="11">
        <v>257436</v>
      </c>
      <c r="R42" s="11">
        <v>257436</v>
      </c>
      <c r="S42" s="11">
        <v>257436</v>
      </c>
      <c r="T42" s="11">
        <v>258202</v>
      </c>
      <c r="U42" s="11">
        <v>223549</v>
      </c>
      <c r="V42" s="11"/>
      <c r="W42" s="11"/>
      <c r="X42" s="11"/>
      <c r="Y42" s="11"/>
      <c r="Z42" s="11"/>
      <c r="AA42" s="11"/>
      <c r="AB42" s="44">
        <v>295715</v>
      </c>
      <c r="AC42" s="44">
        <v>295715</v>
      </c>
      <c r="AD42" s="44">
        <v>257436</v>
      </c>
      <c r="AE42" s="44">
        <v>257436</v>
      </c>
      <c r="AF42" s="44">
        <v>257436</v>
      </c>
      <c r="AG42" s="44">
        <v>257436</v>
      </c>
      <c r="AH42" s="44">
        <v>275289</v>
      </c>
      <c r="AI42" s="44"/>
      <c r="AJ42" s="44"/>
      <c r="AK42" s="44"/>
      <c r="AL42" s="44"/>
      <c r="AM42" s="44"/>
    </row>
    <row r="43" spans="1:39" ht="48">
      <c r="A43" s="48">
        <v>39</v>
      </c>
      <c r="B43" s="47" t="s">
        <v>311</v>
      </c>
      <c r="C43" s="48" t="s">
        <v>307</v>
      </c>
      <c r="D43" s="2" t="s">
        <v>309</v>
      </c>
      <c r="E43" s="47" t="s">
        <v>310</v>
      </c>
      <c r="F43" s="49">
        <f>SUM(AB43:AM43)</f>
        <v>62296</v>
      </c>
      <c r="G43" s="49">
        <f t="shared" si="0"/>
        <v>0</v>
      </c>
      <c r="H43" s="49">
        <f t="shared" si="1"/>
        <v>0</v>
      </c>
      <c r="I43" s="50">
        <f>F43-H43</f>
        <v>62296</v>
      </c>
      <c r="J43" s="13">
        <v>11112</v>
      </c>
      <c r="K43" s="27"/>
      <c r="L43" s="23"/>
      <c r="M43" s="45" t="s">
        <v>48</v>
      </c>
      <c r="N43" s="9"/>
      <c r="O43" s="2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44"/>
      <c r="AC43" s="44"/>
      <c r="AD43" s="44"/>
      <c r="AE43" s="44"/>
      <c r="AF43" s="44"/>
      <c r="AG43" s="44"/>
      <c r="AH43" s="44">
        <v>62296</v>
      </c>
      <c r="AI43" s="44"/>
      <c r="AJ43" s="44"/>
      <c r="AK43" s="44"/>
      <c r="AL43" s="44"/>
      <c r="AM43" s="44"/>
    </row>
    <row r="44" spans="1:39" ht="48">
      <c r="A44" s="48">
        <v>40</v>
      </c>
      <c r="B44" s="47" t="s">
        <v>120</v>
      </c>
      <c r="C44" s="48" t="s">
        <v>117</v>
      </c>
      <c r="D44" s="2" t="s">
        <v>118</v>
      </c>
      <c r="E44" s="47" t="s">
        <v>215</v>
      </c>
      <c r="F44" s="49">
        <f>SUM(AB44:AM44)</f>
        <v>220000</v>
      </c>
      <c r="G44" s="49">
        <f t="shared" si="0"/>
        <v>0</v>
      </c>
      <c r="H44" s="49">
        <f t="shared" si="1"/>
        <v>208100</v>
      </c>
      <c r="I44" s="50">
        <f t="shared" si="2"/>
        <v>11900</v>
      </c>
      <c r="J44" s="13">
        <v>11112</v>
      </c>
      <c r="K44" s="27"/>
      <c r="L44" s="23"/>
      <c r="M44" s="45" t="s">
        <v>48</v>
      </c>
      <c r="N44" s="9"/>
      <c r="O44" s="20"/>
      <c r="P44" s="11"/>
      <c r="Q44" s="11"/>
      <c r="R44" s="11">
        <v>200000</v>
      </c>
      <c r="S44" s="11">
        <v>8100</v>
      </c>
      <c r="T44" s="11"/>
      <c r="U44" s="11"/>
      <c r="V44" s="11"/>
      <c r="W44" s="11"/>
      <c r="X44" s="11"/>
      <c r="Y44" s="11"/>
      <c r="Z44" s="11"/>
      <c r="AA44" s="11"/>
      <c r="AB44" s="44"/>
      <c r="AC44" s="44">
        <v>200000</v>
      </c>
      <c r="AD44" s="44"/>
      <c r="AE44" s="44"/>
      <c r="AF44" s="44">
        <v>20000</v>
      </c>
      <c r="AG44" s="44"/>
      <c r="AH44" s="44"/>
      <c r="AI44" s="44"/>
      <c r="AJ44" s="44"/>
      <c r="AK44" s="44"/>
      <c r="AL44" s="44"/>
      <c r="AM44" s="44"/>
    </row>
    <row r="45" spans="1:39" ht="64.5">
      <c r="A45" s="48">
        <v>41</v>
      </c>
      <c r="B45" s="47" t="s">
        <v>194</v>
      </c>
      <c r="C45" s="48" t="s">
        <v>190</v>
      </c>
      <c r="D45" s="2" t="s">
        <v>191</v>
      </c>
      <c r="E45" s="47" t="s">
        <v>193</v>
      </c>
      <c r="F45" s="49">
        <v>158816</v>
      </c>
      <c r="G45" s="49">
        <f t="shared" si="0"/>
        <v>25000</v>
      </c>
      <c r="H45" s="49">
        <f t="shared" si="1"/>
        <v>25000</v>
      </c>
      <c r="I45" s="50">
        <f t="shared" si="2"/>
        <v>133816</v>
      </c>
      <c r="J45" s="13">
        <v>11112</v>
      </c>
      <c r="K45" s="27"/>
      <c r="L45" s="23"/>
      <c r="M45" s="45" t="s">
        <v>192</v>
      </c>
      <c r="N45" s="9"/>
      <c r="O45" s="20"/>
      <c r="P45" s="11"/>
      <c r="Q45" s="11"/>
      <c r="R45" s="11"/>
      <c r="S45" s="11"/>
      <c r="T45" s="11"/>
      <c r="U45" s="11">
        <v>25000</v>
      </c>
      <c r="V45" s="11"/>
      <c r="W45" s="11"/>
      <c r="X45" s="11"/>
      <c r="Y45" s="11"/>
      <c r="Z45" s="11"/>
      <c r="AA45" s="11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ht="96.75">
      <c r="A46" s="48">
        <v>42</v>
      </c>
      <c r="B46" s="58" t="s">
        <v>245</v>
      </c>
      <c r="C46" s="48" t="s">
        <v>242</v>
      </c>
      <c r="D46" s="2" t="s">
        <v>243</v>
      </c>
      <c r="E46" s="47" t="s">
        <v>244</v>
      </c>
      <c r="F46" s="49">
        <v>20000</v>
      </c>
      <c r="G46" s="49">
        <f t="shared" si="0"/>
        <v>0</v>
      </c>
      <c r="H46" s="49">
        <f t="shared" si="1"/>
        <v>0</v>
      </c>
      <c r="I46" s="50">
        <f t="shared" si="2"/>
        <v>20000</v>
      </c>
      <c r="J46" s="13"/>
      <c r="K46" s="27"/>
      <c r="L46" s="23"/>
      <c r="M46" s="45" t="s">
        <v>48</v>
      </c>
      <c r="N46" s="9"/>
      <c r="O46" s="20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96.75">
      <c r="A47" s="48">
        <v>43</v>
      </c>
      <c r="B47" s="47" t="s">
        <v>300</v>
      </c>
      <c r="C47" s="48" t="s">
        <v>297</v>
      </c>
      <c r="D47" s="2" t="s">
        <v>298</v>
      </c>
      <c r="E47" s="47" t="s">
        <v>299</v>
      </c>
      <c r="F47" s="49">
        <v>283000</v>
      </c>
      <c r="G47" s="49">
        <f t="shared" si="0"/>
        <v>0</v>
      </c>
      <c r="H47" s="49">
        <f t="shared" si="1"/>
        <v>283000</v>
      </c>
      <c r="I47" s="50">
        <f>F47-H47</f>
        <v>0</v>
      </c>
      <c r="J47" s="13"/>
      <c r="K47" s="27"/>
      <c r="L47" s="23"/>
      <c r="M47" s="45" t="s">
        <v>43</v>
      </c>
      <c r="N47" s="9"/>
      <c r="O47" s="20"/>
      <c r="P47" s="11"/>
      <c r="Q47" s="11"/>
      <c r="R47" s="11"/>
      <c r="S47" s="11"/>
      <c r="T47" s="11">
        <v>283000</v>
      </c>
      <c r="U47" s="11"/>
      <c r="V47" s="11"/>
      <c r="W47" s="11"/>
      <c r="X47" s="11"/>
      <c r="Y47" s="11"/>
      <c r="Z47" s="11"/>
      <c r="AA47" s="1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96.75">
      <c r="A48" s="48">
        <v>44</v>
      </c>
      <c r="B48" s="58" t="s">
        <v>221</v>
      </c>
      <c r="C48" s="48" t="s">
        <v>220</v>
      </c>
      <c r="D48" s="2" t="s">
        <v>222</v>
      </c>
      <c r="E48" s="47" t="s">
        <v>219</v>
      </c>
      <c r="F48" s="49">
        <f>46410+18550</f>
        <v>64960</v>
      </c>
      <c r="G48" s="49">
        <f t="shared" si="0"/>
        <v>0</v>
      </c>
      <c r="H48" s="49">
        <f t="shared" si="1"/>
        <v>64960</v>
      </c>
      <c r="I48" s="50">
        <f t="shared" si="2"/>
        <v>0</v>
      </c>
      <c r="J48" s="13">
        <v>1110430</v>
      </c>
      <c r="K48" s="27">
        <v>44711</v>
      </c>
      <c r="L48" s="23"/>
      <c r="M48" s="45" t="s">
        <v>43</v>
      </c>
      <c r="N48" s="9"/>
      <c r="O48" s="20"/>
      <c r="P48" s="11"/>
      <c r="Q48" s="11"/>
      <c r="R48" s="11"/>
      <c r="S48" s="11">
        <v>5950</v>
      </c>
      <c r="T48" s="11">
        <v>59010</v>
      </c>
      <c r="U48" s="11"/>
      <c r="V48" s="11"/>
      <c r="W48" s="11"/>
      <c r="X48" s="11"/>
      <c r="Y48" s="11"/>
      <c r="Z48" s="11"/>
      <c r="AA48" s="1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39" ht="96.75">
      <c r="A49" s="48">
        <v>45</v>
      </c>
      <c r="B49" s="58" t="s">
        <v>201</v>
      </c>
      <c r="C49" s="48" t="s">
        <v>198</v>
      </c>
      <c r="D49" s="2" t="s">
        <v>199</v>
      </c>
      <c r="E49" s="47" t="s">
        <v>200</v>
      </c>
      <c r="F49" s="49">
        <v>85234</v>
      </c>
      <c r="G49" s="49">
        <f t="shared" si="0"/>
        <v>0</v>
      </c>
      <c r="H49" s="49">
        <f t="shared" si="1"/>
        <v>85234</v>
      </c>
      <c r="I49" s="50">
        <f t="shared" si="2"/>
        <v>0</v>
      </c>
      <c r="J49" s="13">
        <v>1110430</v>
      </c>
      <c r="K49" s="27">
        <v>44679</v>
      </c>
      <c r="L49" s="23"/>
      <c r="M49" s="45" t="s">
        <v>43</v>
      </c>
      <c r="N49" s="9"/>
      <c r="O49" s="20"/>
      <c r="P49" s="11"/>
      <c r="Q49" s="11"/>
      <c r="R49" s="11">
        <v>13600</v>
      </c>
      <c r="S49" s="11"/>
      <c r="T49" s="11">
        <v>71634</v>
      </c>
      <c r="U49" s="11"/>
      <c r="V49" s="11"/>
      <c r="W49" s="11"/>
      <c r="X49" s="11"/>
      <c r="Y49" s="11"/>
      <c r="Z49" s="11"/>
      <c r="AA49" s="11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13.25">
      <c r="A50" s="48">
        <v>46</v>
      </c>
      <c r="B50" s="58" t="s">
        <v>328</v>
      </c>
      <c r="C50" s="48" t="s">
        <v>325</v>
      </c>
      <c r="D50" s="2" t="s">
        <v>326</v>
      </c>
      <c r="E50" s="47" t="s">
        <v>327</v>
      </c>
      <c r="F50" s="49">
        <v>2800</v>
      </c>
      <c r="G50" s="49">
        <f t="shared" si="0"/>
        <v>2800</v>
      </c>
      <c r="H50" s="49">
        <f t="shared" si="1"/>
        <v>2800</v>
      </c>
      <c r="I50" s="50">
        <f>F50-H50</f>
        <v>0</v>
      </c>
      <c r="J50" s="13">
        <v>1110630</v>
      </c>
      <c r="K50" s="27"/>
      <c r="L50" s="23"/>
      <c r="M50" s="45" t="s">
        <v>43</v>
      </c>
      <c r="N50" s="9"/>
      <c r="O50" s="20"/>
      <c r="P50" s="11"/>
      <c r="Q50" s="11"/>
      <c r="R50" s="11"/>
      <c r="S50" s="11"/>
      <c r="T50" s="11"/>
      <c r="U50" s="11">
        <v>2800</v>
      </c>
      <c r="V50" s="11"/>
      <c r="W50" s="11"/>
      <c r="X50" s="11"/>
      <c r="Y50" s="11"/>
      <c r="Z50" s="11"/>
      <c r="AA50" s="11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  <row r="51" spans="1:39" ht="145.5">
      <c r="A51" s="48">
        <v>47</v>
      </c>
      <c r="B51" s="47" t="s">
        <v>269</v>
      </c>
      <c r="C51" s="48" t="s">
        <v>266</v>
      </c>
      <c r="D51" s="2" t="s">
        <v>267</v>
      </c>
      <c r="E51" s="47" t="s">
        <v>268</v>
      </c>
      <c r="F51" s="49">
        <v>40000</v>
      </c>
      <c r="G51" s="49">
        <f t="shared" si="0"/>
        <v>0</v>
      </c>
      <c r="H51" s="49">
        <f t="shared" si="1"/>
        <v>40000</v>
      </c>
      <c r="I51" s="50">
        <f t="shared" si="2"/>
        <v>0</v>
      </c>
      <c r="J51" s="13"/>
      <c r="K51" s="27">
        <v>44683</v>
      </c>
      <c r="L51" s="23"/>
      <c r="M51" s="45" t="s">
        <v>43</v>
      </c>
      <c r="N51" s="9"/>
      <c r="O51" s="20"/>
      <c r="P51" s="11"/>
      <c r="Q51" s="11"/>
      <c r="R51" s="11"/>
      <c r="S51" s="11"/>
      <c r="T51" s="11">
        <v>40000</v>
      </c>
      <c r="U51" s="11"/>
      <c r="V51" s="11"/>
      <c r="W51" s="11"/>
      <c r="X51" s="11"/>
      <c r="Y51" s="11"/>
      <c r="Z51" s="11"/>
      <c r="AA51" s="11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1:39" ht="162">
      <c r="A52" s="48">
        <v>48</v>
      </c>
      <c r="B52" s="47" t="s">
        <v>315</v>
      </c>
      <c r="C52" s="48" t="s">
        <v>313</v>
      </c>
      <c r="D52" s="2" t="s">
        <v>316</v>
      </c>
      <c r="E52" s="47" t="s">
        <v>314</v>
      </c>
      <c r="F52" s="49">
        <v>18900</v>
      </c>
      <c r="G52" s="49">
        <f t="shared" si="0"/>
        <v>0</v>
      </c>
      <c r="H52" s="49">
        <f t="shared" si="1"/>
        <v>0</v>
      </c>
      <c r="I52" s="50">
        <f>F52-H52</f>
        <v>18900</v>
      </c>
      <c r="J52" s="13">
        <v>11112</v>
      </c>
      <c r="K52" s="27"/>
      <c r="L52" s="23"/>
      <c r="M52" s="45" t="s">
        <v>57</v>
      </c>
      <c r="N52" s="9"/>
      <c r="O52" s="2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1:39" ht="96.75">
      <c r="A53" s="48">
        <v>49</v>
      </c>
      <c r="B53" s="47" t="s">
        <v>144</v>
      </c>
      <c r="C53" s="48" t="s">
        <v>140</v>
      </c>
      <c r="D53" s="2" t="s">
        <v>141</v>
      </c>
      <c r="E53" s="47" t="s">
        <v>143</v>
      </c>
      <c r="F53" s="49">
        <v>50000</v>
      </c>
      <c r="G53" s="49">
        <f t="shared" si="0"/>
        <v>0</v>
      </c>
      <c r="H53" s="49">
        <f t="shared" si="1"/>
        <v>50000</v>
      </c>
      <c r="I53" s="50">
        <f t="shared" si="2"/>
        <v>0</v>
      </c>
      <c r="J53" s="13">
        <v>1110731</v>
      </c>
      <c r="K53" s="27"/>
      <c r="L53" s="23"/>
      <c r="M53" s="45" t="s">
        <v>142</v>
      </c>
      <c r="N53" s="9"/>
      <c r="O53" s="20"/>
      <c r="P53" s="11"/>
      <c r="Q53" s="11"/>
      <c r="R53" s="11"/>
      <c r="S53" s="11">
        <v>50000</v>
      </c>
      <c r="T53" s="11"/>
      <c r="U53" s="11"/>
      <c r="V53" s="11"/>
      <c r="W53" s="11"/>
      <c r="X53" s="11"/>
      <c r="Y53" s="11"/>
      <c r="Z53" s="11"/>
      <c r="AA53" s="11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</row>
    <row r="54" spans="1:39" ht="81">
      <c r="A54" s="48">
        <v>50</v>
      </c>
      <c r="B54" s="60" t="s">
        <v>111</v>
      </c>
      <c r="C54" s="48" t="s">
        <v>92</v>
      </c>
      <c r="D54" s="2" t="s">
        <v>109</v>
      </c>
      <c r="E54" s="47" t="s">
        <v>110</v>
      </c>
      <c r="F54" s="49">
        <v>4240</v>
      </c>
      <c r="G54" s="49">
        <f t="shared" si="0"/>
        <v>0</v>
      </c>
      <c r="H54" s="49">
        <f t="shared" si="1"/>
        <v>0</v>
      </c>
      <c r="I54" s="50">
        <f t="shared" si="2"/>
        <v>4240</v>
      </c>
      <c r="J54" s="13">
        <v>11012</v>
      </c>
      <c r="K54" s="27"/>
      <c r="L54" s="47"/>
      <c r="M54" s="45" t="s">
        <v>56</v>
      </c>
      <c r="N54" s="9"/>
      <c r="O54" s="2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</row>
    <row r="55" spans="1:39" ht="81">
      <c r="A55" s="48">
        <v>51</v>
      </c>
      <c r="B55" s="47" t="s">
        <v>124</v>
      </c>
      <c r="C55" s="48" t="s">
        <v>121</v>
      </c>
      <c r="D55" s="2" t="s">
        <v>122</v>
      </c>
      <c r="E55" s="47" t="s">
        <v>123</v>
      </c>
      <c r="F55" s="49">
        <v>594000</v>
      </c>
      <c r="G55" s="49">
        <f t="shared" si="0"/>
        <v>0</v>
      </c>
      <c r="H55" s="49">
        <f t="shared" si="1"/>
        <v>0</v>
      </c>
      <c r="I55" s="50">
        <f t="shared" si="2"/>
        <v>594000</v>
      </c>
      <c r="J55" s="13">
        <v>11112</v>
      </c>
      <c r="K55" s="27"/>
      <c r="L55" s="23"/>
      <c r="M55" s="45" t="s">
        <v>56</v>
      </c>
      <c r="N55" s="9"/>
      <c r="O55" s="2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</row>
    <row r="56" spans="1:39" ht="113.25">
      <c r="A56" s="48">
        <v>52</v>
      </c>
      <c r="B56" s="47" t="s">
        <v>175</v>
      </c>
      <c r="C56" s="48" t="s">
        <v>121</v>
      </c>
      <c r="D56" s="2" t="s">
        <v>134</v>
      </c>
      <c r="E56" s="47" t="s">
        <v>135</v>
      </c>
      <c r="F56" s="49">
        <v>495834</v>
      </c>
      <c r="G56" s="49">
        <f t="shared" si="0"/>
        <v>30064</v>
      </c>
      <c r="H56" s="49">
        <f t="shared" si="1"/>
        <v>192939</v>
      </c>
      <c r="I56" s="50">
        <f t="shared" si="2"/>
        <v>302895</v>
      </c>
      <c r="J56" s="13">
        <v>11112</v>
      </c>
      <c r="K56" s="27"/>
      <c r="L56" s="23"/>
      <c r="M56" s="45" t="s">
        <v>56</v>
      </c>
      <c r="N56" s="9"/>
      <c r="O56" s="20"/>
      <c r="P56" s="11"/>
      <c r="Q56" s="11">
        <v>35868</v>
      </c>
      <c r="R56" s="11">
        <v>30064</v>
      </c>
      <c r="S56" s="11">
        <v>30064</v>
      </c>
      <c r="T56" s="11">
        <v>66879</v>
      </c>
      <c r="U56" s="11">
        <v>30064</v>
      </c>
      <c r="V56" s="11"/>
      <c r="W56" s="11"/>
      <c r="X56" s="11"/>
      <c r="Y56" s="11"/>
      <c r="Z56" s="11"/>
      <c r="AA56" s="1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</row>
    <row r="57" spans="1:39" ht="64.5">
      <c r="A57" s="48">
        <v>53</v>
      </c>
      <c r="B57" s="47" t="s">
        <v>331</v>
      </c>
      <c r="C57" s="48" t="s">
        <v>121</v>
      </c>
      <c r="D57" s="2" t="s">
        <v>329</v>
      </c>
      <c r="E57" s="47" t="s">
        <v>330</v>
      </c>
      <c r="F57" s="49">
        <v>170184</v>
      </c>
      <c r="G57" s="49">
        <f t="shared" si="0"/>
        <v>170184</v>
      </c>
      <c r="H57" s="49">
        <f t="shared" si="1"/>
        <v>170184</v>
      </c>
      <c r="I57" s="50">
        <f>F57-H57</f>
        <v>0</v>
      </c>
      <c r="J57" s="13"/>
      <c r="K57" s="27">
        <v>44725</v>
      </c>
      <c r="L57" s="23"/>
      <c r="M57" s="45" t="s">
        <v>56</v>
      </c>
      <c r="N57" s="9"/>
      <c r="O57" s="20"/>
      <c r="P57" s="11"/>
      <c r="Q57" s="11"/>
      <c r="R57" s="11"/>
      <c r="S57" s="11"/>
      <c r="T57" s="11"/>
      <c r="U57" s="11">
        <v>170184</v>
      </c>
      <c r="V57" s="11"/>
      <c r="W57" s="11"/>
      <c r="X57" s="11"/>
      <c r="Y57" s="11"/>
      <c r="Z57" s="11"/>
      <c r="AA57" s="1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39" ht="113.25">
      <c r="A58" s="48">
        <v>54</v>
      </c>
      <c r="B58" s="47" t="s">
        <v>230</v>
      </c>
      <c r="C58" s="48" t="s">
        <v>290</v>
      </c>
      <c r="D58" s="2" t="s">
        <v>291</v>
      </c>
      <c r="E58" s="47" t="s">
        <v>292</v>
      </c>
      <c r="F58" s="49">
        <v>660880</v>
      </c>
      <c r="G58" s="49">
        <f t="shared" si="0"/>
        <v>0</v>
      </c>
      <c r="H58" s="49">
        <f t="shared" si="1"/>
        <v>660880</v>
      </c>
      <c r="I58" s="50">
        <f>F58-H58</f>
        <v>0</v>
      </c>
      <c r="J58" s="13"/>
      <c r="K58" s="27"/>
      <c r="L58" s="23"/>
      <c r="M58" s="45" t="s">
        <v>56</v>
      </c>
      <c r="N58" s="9"/>
      <c r="O58" s="20"/>
      <c r="P58" s="11"/>
      <c r="Q58" s="11"/>
      <c r="R58" s="11"/>
      <c r="S58" s="11"/>
      <c r="T58" s="11">
        <v>660880</v>
      </c>
      <c r="U58" s="11"/>
      <c r="V58" s="11"/>
      <c r="W58" s="11"/>
      <c r="X58" s="11"/>
      <c r="Y58" s="11"/>
      <c r="Z58" s="11"/>
      <c r="AA58" s="1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39" ht="113.25">
      <c r="A59" s="48">
        <v>55</v>
      </c>
      <c r="B59" s="47" t="s">
        <v>230</v>
      </c>
      <c r="C59" s="48" t="s">
        <v>227</v>
      </c>
      <c r="D59" s="2" t="s">
        <v>228</v>
      </c>
      <c r="E59" s="47" t="s">
        <v>229</v>
      </c>
      <c r="F59" s="49">
        <v>7920</v>
      </c>
      <c r="G59" s="49">
        <f t="shared" si="0"/>
        <v>7920</v>
      </c>
      <c r="H59" s="49">
        <f t="shared" si="1"/>
        <v>7920</v>
      </c>
      <c r="I59" s="50">
        <f t="shared" si="2"/>
        <v>0</v>
      </c>
      <c r="J59" s="13"/>
      <c r="K59" s="27"/>
      <c r="L59" s="23"/>
      <c r="M59" s="45" t="s">
        <v>47</v>
      </c>
      <c r="N59" s="9"/>
      <c r="O59" s="20"/>
      <c r="P59" s="11"/>
      <c r="Q59" s="11"/>
      <c r="R59" s="11"/>
      <c r="S59" s="11"/>
      <c r="T59" s="11"/>
      <c r="U59" s="11">
        <v>7920</v>
      </c>
      <c r="V59" s="11"/>
      <c r="W59" s="11"/>
      <c r="X59" s="11"/>
      <c r="Y59" s="11"/>
      <c r="Z59" s="11"/>
      <c r="AA59" s="11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94.25">
      <c r="A60" s="48">
        <v>56</v>
      </c>
      <c r="B60" s="47" t="s">
        <v>284</v>
      </c>
      <c r="C60" s="48" t="s">
        <v>281</v>
      </c>
      <c r="D60" s="2" t="s">
        <v>282</v>
      </c>
      <c r="E60" s="47" t="s">
        <v>283</v>
      </c>
      <c r="F60" s="49">
        <v>238858</v>
      </c>
      <c r="G60" s="49">
        <f t="shared" si="0"/>
        <v>238858</v>
      </c>
      <c r="H60" s="49">
        <f t="shared" si="1"/>
        <v>238858</v>
      </c>
      <c r="I60" s="50">
        <f>F60-H60</f>
        <v>0</v>
      </c>
      <c r="J60" s="13">
        <v>11101</v>
      </c>
      <c r="K60" s="27"/>
      <c r="L60" s="23"/>
      <c r="M60" s="45" t="s">
        <v>56</v>
      </c>
      <c r="N60" s="9"/>
      <c r="O60" s="20"/>
      <c r="P60" s="11"/>
      <c r="Q60" s="11"/>
      <c r="R60" s="11"/>
      <c r="S60" s="11"/>
      <c r="T60" s="11"/>
      <c r="U60" s="11">
        <v>238858</v>
      </c>
      <c r="V60" s="11"/>
      <c r="W60" s="11"/>
      <c r="X60" s="11"/>
      <c r="Y60" s="11"/>
      <c r="Z60" s="11"/>
      <c r="AA60" s="11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</row>
    <row r="61" spans="1:39" ht="194.25">
      <c r="A61" s="48">
        <v>57</v>
      </c>
      <c r="B61" s="47" t="s">
        <v>189</v>
      </c>
      <c r="C61" s="48" t="s">
        <v>186</v>
      </c>
      <c r="D61" s="2" t="s">
        <v>187</v>
      </c>
      <c r="E61" s="47" t="s">
        <v>188</v>
      </c>
      <c r="F61" s="49">
        <v>87820</v>
      </c>
      <c r="G61" s="49">
        <f t="shared" si="0"/>
        <v>4200</v>
      </c>
      <c r="H61" s="49">
        <f t="shared" si="1"/>
        <v>76420</v>
      </c>
      <c r="I61" s="50">
        <f t="shared" si="2"/>
        <v>11400</v>
      </c>
      <c r="J61" s="13">
        <v>1110630</v>
      </c>
      <c r="K61" s="27"/>
      <c r="L61" s="23"/>
      <c r="M61" s="45" t="s">
        <v>56</v>
      </c>
      <c r="N61" s="9"/>
      <c r="O61" s="20"/>
      <c r="P61" s="11"/>
      <c r="Q61" s="11"/>
      <c r="R61" s="11">
        <v>59620</v>
      </c>
      <c r="S61" s="11">
        <v>6900</v>
      </c>
      <c r="T61" s="11">
        <v>5700</v>
      </c>
      <c r="U61" s="11">
        <v>4200</v>
      </c>
      <c r="V61" s="11"/>
      <c r="W61" s="11"/>
      <c r="X61" s="11"/>
      <c r="Y61" s="11"/>
      <c r="Z61" s="11"/>
      <c r="AA61" s="11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81">
      <c r="A62" s="48">
        <v>58</v>
      </c>
      <c r="B62" s="47" t="s">
        <v>340</v>
      </c>
      <c r="C62" s="48" t="s">
        <v>337</v>
      </c>
      <c r="D62" s="2" t="s">
        <v>338</v>
      </c>
      <c r="E62" s="47" t="s">
        <v>339</v>
      </c>
      <c r="F62" s="49">
        <v>1300</v>
      </c>
      <c r="G62" s="49">
        <f t="shared" si="0"/>
        <v>0</v>
      </c>
      <c r="H62" s="49">
        <f t="shared" si="1"/>
        <v>0</v>
      </c>
      <c r="I62" s="50">
        <f>F62-H62</f>
        <v>1300</v>
      </c>
      <c r="J62" s="13"/>
      <c r="K62" s="27"/>
      <c r="L62" s="23"/>
      <c r="M62" s="45" t="s">
        <v>174</v>
      </c>
      <c r="N62" s="9"/>
      <c r="O62" s="20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1:39" ht="129">
      <c r="A63" s="48">
        <v>59</v>
      </c>
      <c r="B63" s="47" t="s">
        <v>176</v>
      </c>
      <c r="C63" s="48" t="s">
        <v>171</v>
      </c>
      <c r="D63" s="2" t="s">
        <v>172</v>
      </c>
      <c r="E63" s="47" t="s">
        <v>173</v>
      </c>
      <c r="F63" s="49">
        <v>8000</v>
      </c>
      <c r="G63" s="49">
        <f t="shared" si="0"/>
        <v>0</v>
      </c>
      <c r="H63" s="49">
        <f t="shared" si="1"/>
        <v>4784</v>
      </c>
      <c r="I63" s="50">
        <f t="shared" si="2"/>
        <v>3216</v>
      </c>
      <c r="J63" s="13">
        <v>1110731</v>
      </c>
      <c r="K63" s="27"/>
      <c r="L63" s="23"/>
      <c r="M63" s="45" t="s">
        <v>174</v>
      </c>
      <c r="N63" s="9"/>
      <c r="O63" s="20"/>
      <c r="P63" s="11"/>
      <c r="Q63" s="11"/>
      <c r="R63" s="11"/>
      <c r="S63" s="11">
        <v>4784</v>
      </c>
      <c r="T63" s="11"/>
      <c r="U63" s="11"/>
      <c r="V63" s="11"/>
      <c r="W63" s="11"/>
      <c r="X63" s="11"/>
      <c r="Y63" s="11"/>
      <c r="Z63" s="11"/>
      <c r="AA63" s="11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</row>
    <row r="64" spans="1:39" ht="81">
      <c r="A64" s="48">
        <v>60</v>
      </c>
      <c r="B64" s="47" t="s">
        <v>336</v>
      </c>
      <c r="C64" s="48" t="s">
        <v>332</v>
      </c>
      <c r="D64" s="2" t="s">
        <v>333</v>
      </c>
      <c r="E64" s="47" t="s">
        <v>335</v>
      </c>
      <c r="F64" s="49">
        <v>200000</v>
      </c>
      <c r="G64" s="49">
        <f t="shared" si="0"/>
        <v>161510</v>
      </c>
      <c r="H64" s="49">
        <f t="shared" si="1"/>
        <v>161510</v>
      </c>
      <c r="I64" s="50">
        <f>F64-H64</f>
        <v>38490</v>
      </c>
      <c r="J64" s="13"/>
      <c r="K64" s="27"/>
      <c r="L64" s="23"/>
      <c r="M64" s="45" t="s">
        <v>334</v>
      </c>
      <c r="N64" s="9"/>
      <c r="O64" s="20"/>
      <c r="P64" s="11"/>
      <c r="Q64" s="11"/>
      <c r="R64" s="11"/>
      <c r="S64" s="11"/>
      <c r="T64" s="11"/>
      <c r="U64" s="11">
        <v>161510</v>
      </c>
      <c r="V64" s="11"/>
      <c r="W64" s="11"/>
      <c r="X64" s="11"/>
      <c r="Y64" s="11"/>
      <c r="Z64" s="11"/>
      <c r="AA64" s="11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</row>
    <row r="65" spans="1:39" ht="81">
      <c r="A65" s="48">
        <v>61</v>
      </c>
      <c r="B65" s="47" t="s">
        <v>276</v>
      </c>
      <c r="C65" s="48" t="s">
        <v>273</v>
      </c>
      <c r="D65" s="2" t="s">
        <v>274</v>
      </c>
      <c r="E65" s="47" t="s">
        <v>275</v>
      </c>
      <c r="F65" s="49">
        <v>10000</v>
      </c>
      <c r="G65" s="49">
        <f t="shared" si="0"/>
        <v>10000</v>
      </c>
      <c r="H65" s="49">
        <f t="shared" si="1"/>
        <v>10000</v>
      </c>
      <c r="I65" s="50">
        <f>F65-H65</f>
        <v>0</v>
      </c>
      <c r="J65" s="13"/>
      <c r="K65" s="27"/>
      <c r="L65" s="23"/>
      <c r="M65" s="45" t="s">
        <v>43</v>
      </c>
      <c r="N65" s="9"/>
      <c r="O65" s="20"/>
      <c r="P65" s="11"/>
      <c r="Q65" s="11"/>
      <c r="R65" s="11"/>
      <c r="S65" s="11"/>
      <c r="T65" s="11"/>
      <c r="U65" s="11">
        <v>10000</v>
      </c>
      <c r="V65" s="11"/>
      <c r="W65" s="11"/>
      <c r="X65" s="11"/>
      <c r="Y65" s="11"/>
      <c r="Z65" s="11"/>
      <c r="AA65" s="11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1:39" ht="145.5">
      <c r="A66" s="48">
        <v>62</v>
      </c>
      <c r="B66" s="47" t="s">
        <v>205</v>
      </c>
      <c r="C66" s="48" t="s">
        <v>202</v>
      </c>
      <c r="D66" s="2" t="s">
        <v>203</v>
      </c>
      <c r="E66" s="47" t="s">
        <v>204</v>
      </c>
      <c r="F66" s="49">
        <v>8578</v>
      </c>
      <c r="G66" s="49">
        <f t="shared" si="0"/>
        <v>0</v>
      </c>
      <c r="H66" s="49">
        <f t="shared" si="1"/>
        <v>0</v>
      </c>
      <c r="I66" s="50">
        <f t="shared" si="2"/>
        <v>8578</v>
      </c>
      <c r="J66" s="13">
        <v>11112</v>
      </c>
      <c r="K66" s="27"/>
      <c r="L66" s="23"/>
      <c r="M66" s="45" t="s">
        <v>142</v>
      </c>
      <c r="N66" s="9"/>
      <c r="O66" s="20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</row>
    <row r="67" spans="1:27" s="39" customFormat="1" ht="145.5">
      <c r="A67" s="48">
        <v>63</v>
      </c>
      <c r="B67" s="59" t="s">
        <v>108</v>
      </c>
      <c r="C67" s="22" t="s">
        <v>105</v>
      </c>
      <c r="D67" s="23" t="s">
        <v>106</v>
      </c>
      <c r="E67" s="59" t="s">
        <v>107</v>
      </c>
      <c r="F67" s="51">
        <v>123423</v>
      </c>
      <c r="G67" s="49">
        <f t="shared" si="0"/>
        <v>6725</v>
      </c>
      <c r="H67" s="49">
        <f t="shared" si="1"/>
        <v>56170</v>
      </c>
      <c r="I67" s="50">
        <f t="shared" si="2"/>
        <v>67253</v>
      </c>
      <c r="J67" s="52">
        <v>1110731</v>
      </c>
      <c r="K67" s="28"/>
      <c r="L67" s="47"/>
      <c r="M67" s="38" t="s">
        <v>49</v>
      </c>
      <c r="N67" s="24"/>
      <c r="O67" s="25"/>
      <c r="P67" s="26">
        <v>2451</v>
      </c>
      <c r="Q67" s="26">
        <v>700</v>
      </c>
      <c r="R67" s="26">
        <v>8431</v>
      </c>
      <c r="S67" s="26">
        <v>1231</v>
      </c>
      <c r="T67" s="26">
        <v>36632</v>
      </c>
      <c r="U67" s="26">
        <v>6725</v>
      </c>
      <c r="V67" s="26"/>
      <c r="W67" s="26"/>
      <c r="X67" s="26"/>
      <c r="Y67" s="26"/>
      <c r="Z67" s="26"/>
      <c r="AA67" s="26"/>
    </row>
    <row r="68" spans="1:27" s="39" customFormat="1" ht="81">
      <c r="A68" s="48">
        <v>64</v>
      </c>
      <c r="B68" s="59" t="s">
        <v>127</v>
      </c>
      <c r="C68" s="22" t="s">
        <v>125</v>
      </c>
      <c r="D68" s="23" t="s">
        <v>128</v>
      </c>
      <c r="E68" s="59" t="s">
        <v>129</v>
      </c>
      <c r="F68" s="51">
        <v>13233</v>
      </c>
      <c r="G68" s="49">
        <f t="shared" si="0"/>
        <v>0</v>
      </c>
      <c r="H68" s="49">
        <f t="shared" si="1"/>
        <v>13233</v>
      </c>
      <c r="I68" s="50">
        <f t="shared" si="2"/>
        <v>0</v>
      </c>
      <c r="J68" s="52"/>
      <c r="K68" s="28"/>
      <c r="L68" s="47"/>
      <c r="M68" s="38" t="s">
        <v>126</v>
      </c>
      <c r="N68" s="24"/>
      <c r="O68" s="25"/>
      <c r="P68" s="26">
        <v>13233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s="39" customFormat="1" ht="258.75">
      <c r="A69" s="48">
        <v>65</v>
      </c>
      <c r="B69" s="59" t="s">
        <v>170</v>
      </c>
      <c r="C69" s="22" t="s">
        <v>167</v>
      </c>
      <c r="D69" s="23" t="s">
        <v>169</v>
      </c>
      <c r="E69" s="59" t="s">
        <v>168</v>
      </c>
      <c r="F69" s="51">
        <v>618429</v>
      </c>
      <c r="G69" s="49">
        <f t="shared" si="0"/>
        <v>74645</v>
      </c>
      <c r="H69" s="49">
        <f t="shared" si="1"/>
        <v>593807</v>
      </c>
      <c r="I69" s="50">
        <f t="shared" si="2"/>
        <v>24622</v>
      </c>
      <c r="J69" s="52">
        <v>1110731</v>
      </c>
      <c r="K69" s="28"/>
      <c r="L69" s="47"/>
      <c r="M69" s="38" t="s">
        <v>161</v>
      </c>
      <c r="N69" s="24"/>
      <c r="O69" s="25"/>
      <c r="P69" s="26"/>
      <c r="Q69" s="26">
        <v>294937</v>
      </c>
      <c r="R69" s="26">
        <v>75106</v>
      </c>
      <c r="S69" s="26">
        <v>74474</v>
      </c>
      <c r="T69" s="26">
        <v>74645</v>
      </c>
      <c r="U69" s="26">
        <v>74645</v>
      </c>
      <c r="V69" s="26"/>
      <c r="W69" s="26"/>
      <c r="X69" s="26"/>
      <c r="Y69" s="26"/>
      <c r="Z69" s="26"/>
      <c r="AA69" s="26"/>
    </row>
    <row r="70" spans="1:27" s="39" customFormat="1" ht="129">
      <c r="A70" s="48">
        <v>66</v>
      </c>
      <c r="B70" s="59" t="s">
        <v>162</v>
      </c>
      <c r="C70" s="22" t="s">
        <v>158</v>
      </c>
      <c r="D70" s="23" t="s">
        <v>159</v>
      </c>
      <c r="E70" s="59" t="s">
        <v>160</v>
      </c>
      <c r="F70" s="51">
        <v>88223</v>
      </c>
      <c r="G70" s="49">
        <f t="shared" si="0"/>
        <v>18380</v>
      </c>
      <c r="H70" s="49">
        <f t="shared" si="1"/>
        <v>73520</v>
      </c>
      <c r="I70" s="50">
        <f t="shared" si="2"/>
        <v>14703</v>
      </c>
      <c r="J70" s="52">
        <v>1110630</v>
      </c>
      <c r="K70" s="28"/>
      <c r="L70" s="47"/>
      <c r="M70" s="38" t="s">
        <v>161</v>
      </c>
      <c r="N70" s="24"/>
      <c r="O70" s="25"/>
      <c r="P70" s="26"/>
      <c r="Q70" s="26">
        <v>11028</v>
      </c>
      <c r="R70" s="26">
        <v>11028</v>
      </c>
      <c r="S70" s="26">
        <v>18380</v>
      </c>
      <c r="T70" s="26">
        <v>14704</v>
      </c>
      <c r="U70" s="26">
        <v>18380</v>
      </c>
      <c r="V70" s="26"/>
      <c r="W70" s="26"/>
      <c r="X70" s="26"/>
      <c r="Y70" s="26"/>
      <c r="Z70" s="26"/>
      <c r="AA70" s="26"/>
    </row>
    <row r="71" spans="1:39" ht="129">
      <c r="A71" s="48">
        <v>67</v>
      </c>
      <c r="B71" s="47" t="s">
        <v>279</v>
      </c>
      <c r="C71" s="48" t="s">
        <v>280</v>
      </c>
      <c r="D71" s="2" t="s">
        <v>277</v>
      </c>
      <c r="E71" s="47" t="s">
        <v>278</v>
      </c>
      <c r="F71" s="49">
        <v>10000</v>
      </c>
      <c r="G71" s="49">
        <f aca="true" t="shared" si="3" ref="G71:G78">U71</f>
        <v>0</v>
      </c>
      <c r="H71" s="49">
        <f aca="true" t="shared" si="4" ref="H71:H78">SUM(P71:U71)</f>
        <v>0</v>
      </c>
      <c r="I71" s="50">
        <f>F71-H71</f>
        <v>10000</v>
      </c>
      <c r="J71" s="13"/>
      <c r="K71" s="27"/>
      <c r="L71" s="23"/>
      <c r="M71" s="38" t="s">
        <v>49</v>
      </c>
      <c r="N71" s="9"/>
      <c r="O71" s="20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</row>
    <row r="72" spans="1:39" ht="145.5">
      <c r="A72" s="48">
        <v>68</v>
      </c>
      <c r="B72" s="47" t="s">
        <v>344</v>
      </c>
      <c r="C72" s="48" t="s">
        <v>341</v>
      </c>
      <c r="D72" s="2" t="s">
        <v>342</v>
      </c>
      <c r="E72" s="47" t="s">
        <v>343</v>
      </c>
      <c r="F72" s="49">
        <v>27827</v>
      </c>
      <c r="G72" s="49">
        <f t="shared" si="3"/>
        <v>0</v>
      </c>
      <c r="H72" s="49">
        <f t="shared" si="4"/>
        <v>0</v>
      </c>
      <c r="I72" s="50">
        <f>F72-H72</f>
        <v>27827</v>
      </c>
      <c r="J72" s="13">
        <v>11112</v>
      </c>
      <c r="K72" s="27"/>
      <c r="L72" s="23"/>
      <c r="M72" s="38" t="s">
        <v>142</v>
      </c>
      <c r="N72" s="9"/>
      <c r="O72" s="20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</row>
    <row r="73" spans="1:39" ht="64.5">
      <c r="A73" s="48">
        <v>69</v>
      </c>
      <c r="B73" s="47" t="s">
        <v>296</v>
      </c>
      <c r="C73" s="48" t="s">
        <v>293</v>
      </c>
      <c r="D73" s="2" t="s">
        <v>294</v>
      </c>
      <c r="E73" s="47" t="s">
        <v>295</v>
      </c>
      <c r="F73" s="49">
        <v>34717</v>
      </c>
      <c r="G73" s="49">
        <f t="shared" si="3"/>
        <v>34717</v>
      </c>
      <c r="H73" s="49">
        <f t="shared" si="4"/>
        <v>34717</v>
      </c>
      <c r="I73" s="50">
        <f>F73-H73</f>
        <v>0</v>
      </c>
      <c r="J73" s="13"/>
      <c r="K73" s="27">
        <v>44736</v>
      </c>
      <c r="L73" s="23"/>
      <c r="M73" s="38" t="s">
        <v>126</v>
      </c>
      <c r="N73" s="9"/>
      <c r="O73" s="20"/>
      <c r="P73" s="11"/>
      <c r="Q73" s="11"/>
      <c r="R73" s="11"/>
      <c r="S73" s="11"/>
      <c r="T73" s="11"/>
      <c r="U73" s="11">
        <v>34717</v>
      </c>
      <c r="V73" s="11"/>
      <c r="W73" s="11"/>
      <c r="X73" s="11"/>
      <c r="Y73" s="11"/>
      <c r="Z73" s="11"/>
      <c r="AA73" s="1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</row>
    <row r="74" spans="1:39" ht="81">
      <c r="A74" s="48">
        <v>70</v>
      </c>
      <c r="B74" s="47" t="s">
        <v>304</v>
      </c>
      <c r="C74" s="48" t="s">
        <v>301</v>
      </c>
      <c r="D74" s="2" t="s">
        <v>302</v>
      </c>
      <c r="E74" s="47" t="s">
        <v>303</v>
      </c>
      <c r="F74" s="49">
        <v>1100</v>
      </c>
      <c r="G74" s="49">
        <f t="shared" si="3"/>
        <v>1100</v>
      </c>
      <c r="H74" s="49">
        <f t="shared" si="4"/>
        <v>1100</v>
      </c>
      <c r="I74" s="50">
        <f>F74-H74</f>
        <v>0</v>
      </c>
      <c r="J74" s="13"/>
      <c r="K74" s="27"/>
      <c r="L74" s="23"/>
      <c r="M74" s="38" t="s">
        <v>126</v>
      </c>
      <c r="N74" s="9"/>
      <c r="O74" s="20"/>
      <c r="P74" s="11"/>
      <c r="Q74" s="11"/>
      <c r="R74" s="11"/>
      <c r="S74" s="11"/>
      <c r="T74" s="11"/>
      <c r="U74" s="11">
        <v>1100</v>
      </c>
      <c r="V74" s="11"/>
      <c r="W74" s="11"/>
      <c r="X74" s="11"/>
      <c r="Y74" s="11"/>
      <c r="Z74" s="11"/>
      <c r="AA74" s="1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</row>
    <row r="75" spans="1:27" s="39" customFormat="1" ht="64.5">
      <c r="A75" s="48">
        <v>71</v>
      </c>
      <c r="B75" s="59" t="s">
        <v>153</v>
      </c>
      <c r="C75" s="22" t="s">
        <v>149</v>
      </c>
      <c r="D75" s="23" t="s">
        <v>150</v>
      </c>
      <c r="E75" s="59" t="s">
        <v>152</v>
      </c>
      <c r="F75" s="51">
        <v>34374</v>
      </c>
      <c r="G75" s="49">
        <f t="shared" si="3"/>
        <v>27774</v>
      </c>
      <c r="H75" s="49">
        <f t="shared" si="4"/>
        <v>34374</v>
      </c>
      <c r="I75" s="50">
        <f t="shared" si="2"/>
        <v>0</v>
      </c>
      <c r="J75" s="52">
        <v>11106</v>
      </c>
      <c r="K75" s="28">
        <v>44721</v>
      </c>
      <c r="L75" s="47"/>
      <c r="M75" s="38" t="s">
        <v>151</v>
      </c>
      <c r="N75" s="24"/>
      <c r="O75" s="25"/>
      <c r="P75" s="26"/>
      <c r="Q75" s="26">
        <v>1800</v>
      </c>
      <c r="R75" s="26"/>
      <c r="S75" s="26"/>
      <c r="T75" s="26">
        <v>4800</v>
      </c>
      <c r="U75" s="26">
        <v>27774</v>
      </c>
      <c r="V75" s="26"/>
      <c r="W75" s="26"/>
      <c r="X75" s="26"/>
      <c r="Y75" s="26"/>
      <c r="Z75" s="26"/>
      <c r="AA75" s="26"/>
    </row>
    <row r="76" spans="1:27" s="39" customFormat="1" ht="145.5">
      <c r="A76" s="48">
        <v>72</v>
      </c>
      <c r="B76" s="59" t="s">
        <v>261</v>
      </c>
      <c r="C76" s="22" t="s">
        <v>258</v>
      </c>
      <c r="D76" s="23" t="s">
        <v>259</v>
      </c>
      <c r="E76" s="59" t="s">
        <v>260</v>
      </c>
      <c r="F76" s="51">
        <v>48300</v>
      </c>
      <c r="G76" s="49">
        <f t="shared" si="3"/>
        <v>7866</v>
      </c>
      <c r="H76" s="49">
        <f t="shared" si="4"/>
        <v>48300</v>
      </c>
      <c r="I76" s="50">
        <f t="shared" si="2"/>
        <v>0</v>
      </c>
      <c r="J76" s="52">
        <v>1110630</v>
      </c>
      <c r="K76" s="28">
        <v>44728</v>
      </c>
      <c r="L76" s="47"/>
      <c r="M76" s="38" t="s">
        <v>151</v>
      </c>
      <c r="N76" s="24"/>
      <c r="O76" s="25"/>
      <c r="P76" s="26"/>
      <c r="Q76" s="26"/>
      <c r="R76" s="26"/>
      <c r="S76" s="26">
        <v>13042</v>
      </c>
      <c r="T76" s="26">
        <v>27392</v>
      </c>
      <c r="U76" s="26">
        <v>7866</v>
      </c>
      <c r="V76" s="26"/>
      <c r="W76" s="26"/>
      <c r="X76" s="26"/>
      <c r="Y76" s="26"/>
      <c r="Z76" s="26"/>
      <c r="AA76" s="26"/>
    </row>
    <row r="77" spans="1:27" s="39" customFormat="1" ht="145.5">
      <c r="A77" s="48">
        <v>73</v>
      </c>
      <c r="B77" s="59" t="s">
        <v>250</v>
      </c>
      <c r="C77" s="22" t="s">
        <v>246</v>
      </c>
      <c r="D77" s="23" t="s">
        <v>247</v>
      </c>
      <c r="E77" s="59" t="s">
        <v>248</v>
      </c>
      <c r="F77" s="51">
        <v>1050000</v>
      </c>
      <c r="G77" s="49">
        <f t="shared" si="3"/>
        <v>219991</v>
      </c>
      <c r="H77" s="49">
        <f t="shared" si="4"/>
        <v>902415</v>
      </c>
      <c r="I77" s="50">
        <f t="shared" si="2"/>
        <v>147585</v>
      </c>
      <c r="J77" s="52">
        <v>1110731</v>
      </c>
      <c r="K77" s="28"/>
      <c r="L77" s="47"/>
      <c r="M77" s="38" t="s">
        <v>249</v>
      </c>
      <c r="N77" s="24"/>
      <c r="O77" s="25"/>
      <c r="P77" s="26"/>
      <c r="Q77" s="26"/>
      <c r="R77" s="26"/>
      <c r="S77" s="26">
        <v>636933</v>
      </c>
      <c r="T77" s="26">
        <v>45491</v>
      </c>
      <c r="U77" s="26">
        <v>219991</v>
      </c>
      <c r="V77" s="26"/>
      <c r="W77" s="26"/>
      <c r="X77" s="26"/>
      <c r="Y77" s="26"/>
      <c r="Z77" s="26"/>
      <c r="AA77" s="26"/>
    </row>
    <row r="78" spans="1:27" s="39" customFormat="1" ht="64.5">
      <c r="A78" s="48">
        <v>74</v>
      </c>
      <c r="B78" s="59" t="s">
        <v>289</v>
      </c>
      <c r="C78" s="22" t="s">
        <v>246</v>
      </c>
      <c r="D78" s="23" t="s">
        <v>287</v>
      </c>
      <c r="E78" s="59" t="s">
        <v>288</v>
      </c>
      <c r="F78" s="51">
        <v>8000</v>
      </c>
      <c r="G78" s="49">
        <f t="shared" si="3"/>
        <v>0</v>
      </c>
      <c r="H78" s="49">
        <f t="shared" si="4"/>
        <v>0</v>
      </c>
      <c r="I78" s="50">
        <f>F78-H78</f>
        <v>8000</v>
      </c>
      <c r="J78" s="52">
        <v>11106</v>
      </c>
      <c r="K78" s="28"/>
      <c r="L78" s="47"/>
      <c r="M78" s="38" t="s">
        <v>249</v>
      </c>
      <c r="N78" s="24"/>
      <c r="O78" s="25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s="36" customFormat="1" ht="24.75" customHeight="1">
      <c r="A79" s="14"/>
      <c r="B79" s="15" t="s">
        <v>1</v>
      </c>
      <c r="C79" s="16"/>
      <c r="D79" s="17"/>
      <c r="E79" s="17"/>
      <c r="F79" s="18">
        <f>SUM(F5:F78)</f>
        <v>10852070</v>
      </c>
      <c r="G79" s="18">
        <f>SUM(G5:G78)</f>
        <v>1757974</v>
      </c>
      <c r="H79" s="18">
        <f>SUM(H5:H78)</f>
        <v>8134413</v>
      </c>
      <c r="I79" s="18">
        <f>SUM(I5:I78)</f>
        <v>2717657</v>
      </c>
      <c r="J79" s="19"/>
      <c r="K79" s="29"/>
      <c r="L79" s="40"/>
      <c r="M79" s="46"/>
      <c r="N79" s="32"/>
      <c r="O79" s="21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10" ht="6" customHeight="1">
      <c r="A80" s="3"/>
      <c r="B80" s="4"/>
      <c r="C80" s="5"/>
      <c r="D80" s="41"/>
      <c r="E80" s="4"/>
      <c r="F80" s="4"/>
      <c r="G80" s="4"/>
      <c r="H80" s="4"/>
      <c r="I80" s="4"/>
      <c r="J80" s="5"/>
    </row>
    <row r="81" spans="1:7" ht="15.75" hidden="1">
      <c r="A81" s="66" t="s">
        <v>50</v>
      </c>
      <c r="B81" s="66"/>
      <c r="C81" s="66"/>
      <c r="D81" s="66"/>
      <c r="E81" s="66"/>
      <c r="F81" s="66"/>
      <c r="G81" s="66"/>
    </row>
    <row r="82" spans="1:7" ht="15.75" hidden="1">
      <c r="A82" s="67" t="s">
        <v>51</v>
      </c>
      <c r="B82" s="67"/>
      <c r="C82" s="67"/>
      <c r="D82" s="67"/>
      <c r="E82" s="67"/>
      <c r="F82" s="67"/>
      <c r="G82" s="67"/>
    </row>
    <row r="83" spans="1:7" ht="15.75" hidden="1">
      <c r="A83" s="61" t="s">
        <v>52</v>
      </c>
      <c r="B83" s="61"/>
      <c r="C83" s="61"/>
      <c r="D83" s="61"/>
      <c r="E83" s="61"/>
      <c r="F83" s="61"/>
      <c r="G83" s="61"/>
    </row>
    <row r="84" spans="1:27" s="6" customFormat="1" ht="15.75" hidden="1">
      <c r="A84" s="61" t="s">
        <v>53</v>
      </c>
      <c r="B84" s="61"/>
      <c r="C84" s="61"/>
      <c r="D84" s="61"/>
      <c r="E84" s="61"/>
      <c r="F84" s="61"/>
      <c r="G84" s="61"/>
      <c r="J84" s="8"/>
      <c r="K84" s="30"/>
      <c r="L84" s="37"/>
      <c r="M84" s="42"/>
      <c r="N84" s="42"/>
      <c r="O84" s="43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1:27" s="6" customFormat="1" ht="19.5">
      <c r="A85" s="62" t="s">
        <v>54</v>
      </c>
      <c r="B85" s="62"/>
      <c r="C85" s="62"/>
      <c r="D85" s="7"/>
      <c r="E85" s="63" t="s">
        <v>55</v>
      </c>
      <c r="F85" s="63"/>
      <c r="G85" s="63"/>
      <c r="J85" s="8"/>
      <c r="K85" s="30"/>
      <c r="L85" s="37"/>
      <c r="M85" s="42"/>
      <c r="N85" s="42"/>
      <c r="O85" s="43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</row>
  </sheetData>
  <sheetProtection/>
  <autoFilter ref="A4:AA79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81:G81"/>
    <mergeCell ref="A82:G82"/>
    <mergeCell ref="L3:L4"/>
    <mergeCell ref="M3:M4"/>
    <mergeCell ref="N3:N4"/>
    <mergeCell ref="O3:O4"/>
    <mergeCell ref="A83:G83"/>
    <mergeCell ref="A84:G84"/>
    <mergeCell ref="A85:C85"/>
    <mergeCell ref="E85:G85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view="pageBreakPreview" zoomScaleSheetLayoutView="100" zoomScalePageLayoutView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8" sqref="D38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hidden="1" customWidth="1"/>
    <col min="19" max="19" width="10.50390625" style="44" hidden="1" customWidth="1"/>
    <col min="20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1" width="9.00390625" style="37" customWidth="1"/>
    <col min="32" max="33" width="9.375" style="37" bestFit="1" customWidth="1"/>
    <col min="34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271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S5</f>
        <v>0</v>
      </c>
      <c r="H5" s="49">
        <f>SUM(P5:T5)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 aca="true" t="shared" si="0" ref="G6:G62">S6</f>
        <v>0</v>
      </c>
      <c r="H6" s="49">
        <f aca="true" t="shared" si="1" ref="H6:H63">SUM(P6:T6)</f>
        <v>33084</v>
      </c>
      <c r="I6" s="50">
        <f aca="true" t="shared" si="2" ref="I6:I62">F6-H6</f>
        <v>6796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/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60</v>
      </c>
      <c r="C7" s="48" t="s">
        <v>58</v>
      </c>
      <c r="D7" s="2" t="s">
        <v>112</v>
      </c>
      <c r="E7" s="47" t="s">
        <v>113</v>
      </c>
      <c r="F7" s="49">
        <v>255706</v>
      </c>
      <c r="G7" s="49">
        <f t="shared" si="0"/>
        <v>83180</v>
      </c>
      <c r="H7" s="49">
        <f t="shared" si="1"/>
        <v>255706</v>
      </c>
      <c r="I7" s="50">
        <f t="shared" si="2"/>
        <v>0</v>
      </c>
      <c r="J7" s="53" t="s">
        <v>59</v>
      </c>
      <c r="K7" s="27"/>
      <c r="L7" s="47"/>
      <c r="M7" s="45" t="s">
        <v>46</v>
      </c>
      <c r="N7" s="31"/>
      <c r="O7" s="20"/>
      <c r="P7" s="11">
        <v>94432</v>
      </c>
      <c r="Q7" s="11"/>
      <c r="R7" s="11">
        <v>78094</v>
      </c>
      <c r="S7" s="11">
        <v>83180</v>
      </c>
      <c r="T7" s="11"/>
      <c r="U7" s="11"/>
      <c r="V7" s="11"/>
      <c r="W7" s="11"/>
      <c r="X7" s="11"/>
      <c r="Y7" s="11"/>
      <c r="Z7" s="11"/>
      <c r="AA7" s="11"/>
    </row>
    <row r="8" spans="1:27" ht="81">
      <c r="A8" s="48">
        <v>4</v>
      </c>
      <c r="B8" s="47" t="s">
        <v>256</v>
      </c>
      <c r="C8" s="48" t="s">
        <v>58</v>
      </c>
      <c r="D8" s="2" t="s">
        <v>254</v>
      </c>
      <c r="E8" s="47" t="s">
        <v>255</v>
      </c>
      <c r="F8" s="49">
        <v>476217</v>
      </c>
      <c r="G8" s="49">
        <f t="shared" si="0"/>
        <v>36085</v>
      </c>
      <c r="H8" s="49">
        <f t="shared" si="1"/>
        <v>151103</v>
      </c>
      <c r="I8" s="50">
        <f t="shared" si="2"/>
        <v>325114</v>
      </c>
      <c r="J8" s="53" t="s">
        <v>59</v>
      </c>
      <c r="K8" s="27"/>
      <c r="L8" s="47"/>
      <c r="M8" s="45" t="s">
        <v>46</v>
      </c>
      <c r="N8" s="31"/>
      <c r="O8" s="20"/>
      <c r="P8" s="11"/>
      <c r="Q8" s="11"/>
      <c r="R8" s="11"/>
      <c r="S8" s="11">
        <f>119265-83180</f>
        <v>36085</v>
      </c>
      <c r="T8" s="11">
        <v>115018</v>
      </c>
      <c r="U8" s="11"/>
      <c r="V8" s="11"/>
      <c r="W8" s="11"/>
      <c r="X8" s="11"/>
      <c r="Y8" s="11"/>
      <c r="Z8" s="11"/>
      <c r="AA8" s="11"/>
    </row>
    <row r="9" spans="1:27" ht="48">
      <c r="A9" s="48">
        <v>5</v>
      </c>
      <c r="B9" s="47"/>
      <c r="C9" s="48" t="s">
        <v>114</v>
      </c>
      <c r="D9" s="2" t="s">
        <v>257</v>
      </c>
      <c r="E9" s="47"/>
      <c r="F9" s="49">
        <v>9269</v>
      </c>
      <c r="G9" s="49">
        <f t="shared" si="0"/>
        <v>0</v>
      </c>
      <c r="H9" s="49">
        <f t="shared" si="1"/>
        <v>0</v>
      </c>
      <c r="I9" s="50">
        <f t="shared" si="2"/>
        <v>9269</v>
      </c>
      <c r="J9" s="53"/>
      <c r="K9" s="27"/>
      <c r="L9" s="47"/>
      <c r="M9" s="45" t="s">
        <v>57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07.5">
      <c r="A10" s="48">
        <v>6</v>
      </c>
      <c r="B10" s="47" t="s">
        <v>69</v>
      </c>
      <c r="C10" s="48" t="s">
        <v>66</v>
      </c>
      <c r="D10" s="2" t="s">
        <v>67</v>
      </c>
      <c r="E10" s="47" t="s">
        <v>68</v>
      </c>
      <c r="F10" s="49">
        <v>233415</v>
      </c>
      <c r="G10" s="49">
        <f t="shared" si="0"/>
        <v>51372</v>
      </c>
      <c r="H10" s="49">
        <f t="shared" si="1"/>
        <v>89417</v>
      </c>
      <c r="I10" s="50">
        <f t="shared" si="2"/>
        <v>143998</v>
      </c>
      <c r="J10" s="54">
        <v>1110731</v>
      </c>
      <c r="K10" s="27"/>
      <c r="L10" s="47"/>
      <c r="M10" s="45" t="s">
        <v>45</v>
      </c>
      <c r="N10" s="31"/>
      <c r="O10" s="20"/>
      <c r="P10" s="11">
        <v>7443</v>
      </c>
      <c r="Q10" s="11">
        <v>6616</v>
      </c>
      <c r="R10" s="11"/>
      <c r="S10" s="11">
        <v>51372</v>
      </c>
      <c r="T10" s="11">
        <v>23986</v>
      </c>
      <c r="U10" s="11"/>
      <c r="V10" s="11"/>
      <c r="W10" s="11"/>
      <c r="X10" s="11"/>
      <c r="Y10" s="11"/>
      <c r="Z10" s="11"/>
      <c r="AA10" s="11"/>
    </row>
    <row r="11" spans="1:27" ht="356.25">
      <c r="A11" s="48">
        <v>7</v>
      </c>
      <c r="B11" s="47" t="s">
        <v>73</v>
      </c>
      <c r="C11" s="48" t="s">
        <v>70</v>
      </c>
      <c r="D11" s="2" t="s">
        <v>71</v>
      </c>
      <c r="E11" s="47" t="s">
        <v>72</v>
      </c>
      <c r="F11" s="49">
        <v>10000</v>
      </c>
      <c r="G11" s="49">
        <f t="shared" si="0"/>
        <v>0</v>
      </c>
      <c r="H11" s="49">
        <f t="shared" si="1"/>
        <v>0</v>
      </c>
      <c r="I11" s="50">
        <f t="shared" si="2"/>
        <v>10000</v>
      </c>
      <c r="J11" s="53"/>
      <c r="K11" s="27"/>
      <c r="L11" s="47"/>
      <c r="M11" s="45" t="s">
        <v>46</v>
      </c>
      <c r="N11" s="31"/>
      <c r="O11" s="2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23" t="s">
        <v>104</v>
      </c>
      <c r="C12" s="48" t="s">
        <v>101</v>
      </c>
      <c r="D12" s="2" t="s">
        <v>102</v>
      </c>
      <c r="E12" s="23" t="s">
        <v>103</v>
      </c>
      <c r="F12" s="49">
        <v>2907</v>
      </c>
      <c r="G12" s="49">
        <f t="shared" si="0"/>
        <v>0</v>
      </c>
      <c r="H12" s="49">
        <f t="shared" si="1"/>
        <v>2907</v>
      </c>
      <c r="I12" s="50">
        <f t="shared" si="2"/>
        <v>0</v>
      </c>
      <c r="J12" s="54">
        <v>1100731</v>
      </c>
      <c r="K12" s="27"/>
      <c r="L12" s="47"/>
      <c r="M12" s="45" t="s">
        <v>46</v>
      </c>
      <c r="N12" s="31"/>
      <c r="O12" s="20"/>
      <c r="P12" s="11">
        <v>2907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96.75">
      <c r="A13" s="48">
        <v>9</v>
      </c>
      <c r="B13" s="23" t="s">
        <v>241</v>
      </c>
      <c r="C13" s="48" t="s">
        <v>101</v>
      </c>
      <c r="D13" s="2" t="s">
        <v>239</v>
      </c>
      <c r="E13" s="23" t="s">
        <v>240</v>
      </c>
      <c r="F13" s="49">
        <v>142992</v>
      </c>
      <c r="G13" s="49">
        <f t="shared" si="0"/>
        <v>88308</v>
      </c>
      <c r="H13" s="49">
        <f t="shared" si="1"/>
        <v>107097</v>
      </c>
      <c r="I13" s="50">
        <f t="shared" si="2"/>
        <v>35895</v>
      </c>
      <c r="J13" s="54">
        <v>1110731</v>
      </c>
      <c r="K13" s="27"/>
      <c r="L13" s="47"/>
      <c r="M13" s="45" t="s">
        <v>46</v>
      </c>
      <c r="N13" s="31"/>
      <c r="O13" s="20"/>
      <c r="P13" s="11"/>
      <c r="Q13" s="11"/>
      <c r="R13" s="11"/>
      <c r="S13" s="11">
        <v>88308</v>
      </c>
      <c r="T13" s="11">
        <v>18789</v>
      </c>
      <c r="U13" s="11"/>
      <c r="V13" s="11"/>
      <c r="W13" s="11"/>
      <c r="X13" s="11"/>
      <c r="Y13" s="11"/>
      <c r="Z13" s="11"/>
      <c r="AA13" s="11"/>
    </row>
    <row r="14" spans="1:27" ht="210">
      <c r="A14" s="48">
        <v>10</v>
      </c>
      <c r="B14" s="47" t="s">
        <v>96</v>
      </c>
      <c r="C14" s="48" t="s">
        <v>93</v>
      </c>
      <c r="D14" s="2" t="s">
        <v>94</v>
      </c>
      <c r="E14" s="47" t="s">
        <v>95</v>
      </c>
      <c r="F14" s="49">
        <v>33083</v>
      </c>
      <c r="G14" s="49">
        <f t="shared" si="0"/>
        <v>13233</v>
      </c>
      <c r="H14" s="49">
        <f t="shared" si="1"/>
        <v>33083</v>
      </c>
      <c r="I14" s="50">
        <f t="shared" si="2"/>
        <v>0</v>
      </c>
      <c r="J14" s="54">
        <v>1110731</v>
      </c>
      <c r="K14" s="27"/>
      <c r="L14" s="47"/>
      <c r="M14" s="45" t="s">
        <v>46</v>
      </c>
      <c r="N14" s="31"/>
      <c r="O14" s="20"/>
      <c r="P14" s="11">
        <v>9925</v>
      </c>
      <c r="Q14" s="11"/>
      <c r="R14" s="11">
        <v>9925</v>
      </c>
      <c r="S14" s="11">
        <v>13233</v>
      </c>
      <c r="T14" s="11"/>
      <c r="U14" s="11"/>
      <c r="V14" s="11"/>
      <c r="W14" s="11"/>
      <c r="X14" s="11"/>
      <c r="Y14" s="11"/>
      <c r="Z14" s="11"/>
      <c r="AA14" s="11"/>
    </row>
    <row r="15" spans="1:27" ht="145.5">
      <c r="A15" s="48">
        <v>11</v>
      </c>
      <c r="B15" s="47" t="s">
        <v>85</v>
      </c>
      <c r="C15" s="48" t="s">
        <v>82</v>
      </c>
      <c r="D15" s="2" t="s">
        <v>83</v>
      </c>
      <c r="E15" s="47" t="s">
        <v>84</v>
      </c>
      <c r="F15" s="49">
        <v>37612</v>
      </c>
      <c r="G15" s="49">
        <f t="shared" si="0"/>
        <v>0</v>
      </c>
      <c r="H15" s="49">
        <f t="shared" si="1"/>
        <v>0</v>
      </c>
      <c r="I15" s="50">
        <f t="shared" si="2"/>
        <v>37612</v>
      </c>
      <c r="J15" s="54">
        <v>1110731</v>
      </c>
      <c r="K15" s="27"/>
      <c r="L15" s="47"/>
      <c r="M15" s="45" t="s">
        <v>47</v>
      </c>
      <c r="N15" s="31"/>
      <c r="O15" s="2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286</v>
      </c>
      <c r="C16" s="48" t="s">
        <v>130</v>
      </c>
      <c r="D16" s="2" t="s">
        <v>131</v>
      </c>
      <c r="E16" s="47" t="s">
        <v>285</v>
      </c>
      <c r="F16" s="49">
        <f>65000+195950+284050</f>
        <v>545000</v>
      </c>
      <c r="G16" s="49">
        <f t="shared" si="0"/>
        <v>9253</v>
      </c>
      <c r="H16" s="49">
        <f t="shared" si="1"/>
        <v>455935</v>
      </c>
      <c r="I16" s="50">
        <f t="shared" si="2"/>
        <v>89065</v>
      </c>
      <c r="J16" s="54">
        <v>1110731</v>
      </c>
      <c r="K16" s="27"/>
      <c r="L16" s="47"/>
      <c r="M16" s="45" t="s">
        <v>46</v>
      </c>
      <c r="N16" s="31"/>
      <c r="O16" s="20"/>
      <c r="P16" s="11">
        <v>236026</v>
      </c>
      <c r="Q16" s="11"/>
      <c r="R16" s="11">
        <v>9253</v>
      </c>
      <c r="S16" s="11">
        <v>9253</v>
      </c>
      <c r="T16" s="11">
        <v>201403</v>
      </c>
      <c r="U16" s="11"/>
      <c r="V16" s="11"/>
      <c r="W16" s="11"/>
      <c r="X16" s="11"/>
      <c r="Y16" s="11"/>
      <c r="Z16" s="11"/>
      <c r="AA16" s="11"/>
    </row>
    <row r="17" spans="1:27" ht="258.75">
      <c r="A17" s="48">
        <v>13</v>
      </c>
      <c r="B17" s="47" t="s">
        <v>65</v>
      </c>
      <c r="C17" s="48" t="s">
        <v>62</v>
      </c>
      <c r="D17" s="2" t="s">
        <v>63</v>
      </c>
      <c r="E17" s="47" t="s">
        <v>64</v>
      </c>
      <c r="F17" s="49">
        <v>18829</v>
      </c>
      <c r="G17" s="49">
        <f t="shared" si="0"/>
        <v>1916</v>
      </c>
      <c r="H17" s="49">
        <f t="shared" si="1"/>
        <v>6000</v>
      </c>
      <c r="I17" s="50">
        <f t="shared" si="2"/>
        <v>12829</v>
      </c>
      <c r="J17" s="54">
        <v>1110710</v>
      </c>
      <c r="K17" s="27"/>
      <c r="L17" s="47"/>
      <c r="M17" s="45" t="s">
        <v>43</v>
      </c>
      <c r="N17" s="31"/>
      <c r="O17" s="20"/>
      <c r="P17" s="11"/>
      <c r="Q17" s="11">
        <v>4084</v>
      </c>
      <c r="R17" s="11"/>
      <c r="S17" s="11">
        <v>1916</v>
      </c>
      <c r="T17" s="11"/>
      <c r="U17" s="11"/>
      <c r="V17" s="11"/>
      <c r="W17" s="11"/>
      <c r="X17" s="11"/>
      <c r="Y17" s="11"/>
      <c r="Z17" s="11"/>
      <c r="AA17" s="11"/>
    </row>
    <row r="18" spans="1:27" ht="177.75">
      <c r="A18" s="48">
        <v>14</v>
      </c>
      <c r="B18" s="47" t="s">
        <v>197</v>
      </c>
      <c r="C18" s="48" t="s">
        <v>62</v>
      </c>
      <c r="D18" s="2" t="s">
        <v>195</v>
      </c>
      <c r="E18" s="47" t="s">
        <v>196</v>
      </c>
      <c r="F18" s="49">
        <v>48420</v>
      </c>
      <c r="G18" s="49">
        <f t="shared" si="0"/>
        <v>42420</v>
      </c>
      <c r="H18" s="49">
        <f t="shared" si="1"/>
        <v>42420</v>
      </c>
      <c r="I18" s="50">
        <f t="shared" si="2"/>
        <v>6000</v>
      </c>
      <c r="J18" s="54">
        <v>1110731</v>
      </c>
      <c r="K18" s="27"/>
      <c r="L18" s="47"/>
      <c r="M18" s="45" t="s">
        <v>43</v>
      </c>
      <c r="N18" s="31"/>
      <c r="O18" s="20"/>
      <c r="P18" s="11"/>
      <c r="Q18" s="11"/>
      <c r="R18" s="11"/>
      <c r="S18" s="11">
        <v>42420</v>
      </c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218</v>
      </c>
      <c r="C19" s="48" t="s">
        <v>62</v>
      </c>
      <c r="D19" s="2" t="s">
        <v>216</v>
      </c>
      <c r="E19" s="47" t="s">
        <v>217</v>
      </c>
      <c r="F19" s="49">
        <v>4000</v>
      </c>
      <c r="G19" s="49">
        <f t="shared" si="0"/>
        <v>0</v>
      </c>
      <c r="H19" s="49">
        <f t="shared" si="1"/>
        <v>4000</v>
      </c>
      <c r="I19" s="50">
        <f t="shared" si="2"/>
        <v>0</v>
      </c>
      <c r="J19" s="54">
        <v>1110422</v>
      </c>
      <c r="K19" s="27">
        <v>44707</v>
      </c>
      <c r="L19" s="47"/>
      <c r="M19" s="45" t="s">
        <v>46</v>
      </c>
      <c r="N19" s="31"/>
      <c r="O19" s="20"/>
      <c r="P19" s="11"/>
      <c r="Q19" s="11"/>
      <c r="R19" s="11"/>
      <c r="S19" s="11"/>
      <c r="T19" s="11">
        <v>4000</v>
      </c>
      <c r="U19" s="11"/>
      <c r="V19" s="11"/>
      <c r="W19" s="11"/>
      <c r="X19" s="11"/>
      <c r="Y19" s="11"/>
      <c r="Z19" s="11"/>
      <c r="AA19" s="11"/>
    </row>
    <row r="20" spans="1:27" ht="96.75">
      <c r="A20" s="48">
        <v>16</v>
      </c>
      <c r="B20" s="47" t="s">
        <v>81</v>
      </c>
      <c r="C20" s="48" t="s">
        <v>78</v>
      </c>
      <c r="D20" s="2" t="s">
        <v>80</v>
      </c>
      <c r="E20" s="47" t="s">
        <v>79</v>
      </c>
      <c r="F20" s="49">
        <v>21081</v>
      </c>
      <c r="G20" s="49">
        <f t="shared" si="0"/>
        <v>0</v>
      </c>
      <c r="H20" s="49">
        <f t="shared" si="1"/>
        <v>368</v>
      </c>
      <c r="I20" s="50">
        <f t="shared" si="2"/>
        <v>20713</v>
      </c>
      <c r="J20" s="52">
        <v>1110731</v>
      </c>
      <c r="K20" s="27"/>
      <c r="L20" s="47"/>
      <c r="M20" s="45" t="s">
        <v>43</v>
      </c>
      <c r="N20" s="31"/>
      <c r="O20" s="20"/>
      <c r="P20" s="11"/>
      <c r="Q20" s="11">
        <v>368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77.75">
      <c r="A21" s="48">
        <v>17</v>
      </c>
      <c r="B21" s="47" t="s">
        <v>209</v>
      </c>
      <c r="C21" s="48" t="s">
        <v>74</v>
      </c>
      <c r="D21" s="2" t="s">
        <v>75</v>
      </c>
      <c r="E21" s="47" t="s">
        <v>76</v>
      </c>
      <c r="F21" s="49">
        <v>4411</v>
      </c>
      <c r="G21" s="49">
        <f t="shared" si="0"/>
        <v>0</v>
      </c>
      <c r="H21" s="49">
        <f t="shared" si="1"/>
        <v>4411</v>
      </c>
      <c r="I21" s="50">
        <f t="shared" si="2"/>
        <v>0</v>
      </c>
      <c r="J21" s="52">
        <v>1110731</v>
      </c>
      <c r="K21" s="27"/>
      <c r="L21" s="47"/>
      <c r="M21" s="45" t="s">
        <v>46</v>
      </c>
      <c r="N21" s="31"/>
      <c r="O21" s="20"/>
      <c r="P21" s="11">
        <v>4411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62">
      <c r="A22" s="48">
        <v>18</v>
      </c>
      <c r="B22" s="47" t="s">
        <v>208</v>
      </c>
      <c r="C22" s="48" t="s">
        <v>74</v>
      </c>
      <c r="D22" s="2" t="s">
        <v>207</v>
      </c>
      <c r="E22" s="47" t="s">
        <v>206</v>
      </c>
      <c r="F22" s="49">
        <v>30878</v>
      </c>
      <c r="G22" s="49">
        <f t="shared" si="0"/>
        <v>7352</v>
      </c>
      <c r="H22" s="49">
        <f t="shared" si="1"/>
        <v>17645</v>
      </c>
      <c r="I22" s="50">
        <f t="shared" si="2"/>
        <v>13233</v>
      </c>
      <c r="J22" s="52">
        <v>1110731</v>
      </c>
      <c r="K22" s="27"/>
      <c r="L22" s="47"/>
      <c r="M22" s="45" t="s">
        <v>46</v>
      </c>
      <c r="N22" s="31"/>
      <c r="O22" s="20"/>
      <c r="P22" s="11"/>
      <c r="Q22" s="11"/>
      <c r="R22" s="11">
        <v>4411</v>
      </c>
      <c r="S22" s="11">
        <v>7352</v>
      </c>
      <c r="T22" s="11">
        <v>5882</v>
      </c>
      <c r="U22" s="11"/>
      <c r="V22" s="11"/>
      <c r="W22" s="11"/>
      <c r="X22" s="11"/>
      <c r="Y22" s="11"/>
      <c r="Z22" s="11"/>
      <c r="AA22" s="11"/>
    </row>
    <row r="23" spans="1:27" ht="64.5">
      <c r="A23" s="48">
        <v>19</v>
      </c>
      <c r="B23" s="47"/>
      <c r="C23" s="48" t="s">
        <v>86</v>
      </c>
      <c r="D23" s="2" t="s">
        <v>88</v>
      </c>
      <c r="E23" s="47" t="s">
        <v>87</v>
      </c>
      <c r="F23" s="49">
        <v>120000</v>
      </c>
      <c r="G23" s="49">
        <f t="shared" si="0"/>
        <v>0</v>
      </c>
      <c r="H23" s="49">
        <f t="shared" si="1"/>
        <v>0</v>
      </c>
      <c r="I23" s="50">
        <f t="shared" si="2"/>
        <v>120000</v>
      </c>
      <c r="J23" s="52">
        <v>1110731</v>
      </c>
      <c r="K23" s="27"/>
      <c r="L23" s="47"/>
      <c r="M23" s="45" t="s">
        <v>46</v>
      </c>
      <c r="N23" s="31"/>
      <c r="O23" s="2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2">
      <c r="A24" s="48">
        <v>20</v>
      </c>
      <c r="B24" s="47" t="s">
        <v>166</v>
      </c>
      <c r="C24" s="48" t="s">
        <v>163</v>
      </c>
      <c r="D24" s="2" t="s">
        <v>164</v>
      </c>
      <c r="E24" s="47" t="s">
        <v>165</v>
      </c>
      <c r="F24" s="49">
        <v>4000</v>
      </c>
      <c r="G24" s="49">
        <f t="shared" si="0"/>
        <v>4000</v>
      </c>
      <c r="H24" s="49">
        <f t="shared" si="1"/>
        <v>4000</v>
      </c>
      <c r="I24" s="50">
        <f t="shared" si="2"/>
        <v>0</v>
      </c>
      <c r="J24" s="52">
        <v>1110331</v>
      </c>
      <c r="K24" s="27">
        <v>44670</v>
      </c>
      <c r="L24" s="47"/>
      <c r="M24" s="45" t="s">
        <v>45</v>
      </c>
      <c r="N24" s="31"/>
      <c r="O24" s="20"/>
      <c r="P24" s="11"/>
      <c r="Q24" s="11"/>
      <c r="R24" s="11"/>
      <c r="S24" s="11">
        <v>4000</v>
      </c>
      <c r="T24" s="11"/>
      <c r="U24" s="11"/>
      <c r="V24" s="11"/>
      <c r="W24" s="11"/>
      <c r="X24" s="11"/>
      <c r="Y24" s="11"/>
      <c r="Z24" s="11"/>
      <c r="AA24" s="11"/>
    </row>
    <row r="25" spans="1:27" ht="81">
      <c r="A25" s="48">
        <v>21</v>
      </c>
      <c r="B25" s="23" t="s">
        <v>213</v>
      </c>
      <c r="C25" s="48" t="s">
        <v>210</v>
      </c>
      <c r="D25" s="2" t="s">
        <v>211</v>
      </c>
      <c r="E25" s="23" t="s">
        <v>212</v>
      </c>
      <c r="F25" s="49">
        <v>416373</v>
      </c>
      <c r="G25" s="49">
        <f t="shared" si="0"/>
        <v>0</v>
      </c>
      <c r="H25" s="49">
        <f t="shared" si="1"/>
        <v>416373</v>
      </c>
      <c r="I25" s="50">
        <f t="shared" si="2"/>
        <v>0</v>
      </c>
      <c r="J25" s="52">
        <v>11107</v>
      </c>
      <c r="K25" s="27">
        <v>44701</v>
      </c>
      <c r="L25" s="47"/>
      <c r="M25" s="45" t="s">
        <v>57</v>
      </c>
      <c r="N25" s="31"/>
      <c r="O25" s="20"/>
      <c r="P25" s="11"/>
      <c r="Q25" s="11"/>
      <c r="R25" s="11"/>
      <c r="S25" s="11"/>
      <c r="T25" s="11">
        <v>416373</v>
      </c>
      <c r="U25" s="11"/>
      <c r="V25" s="11"/>
      <c r="W25" s="11"/>
      <c r="X25" s="11"/>
      <c r="Y25" s="11"/>
      <c r="Z25" s="11"/>
      <c r="AA25" s="11"/>
    </row>
    <row r="26" spans="1:27" ht="96.75">
      <c r="A26" s="48">
        <v>22</v>
      </c>
      <c r="B26" s="47" t="s">
        <v>148</v>
      </c>
      <c r="C26" s="48" t="s">
        <v>145</v>
      </c>
      <c r="D26" s="2" t="s">
        <v>146</v>
      </c>
      <c r="E26" s="47" t="s">
        <v>147</v>
      </c>
      <c r="F26" s="49">
        <v>8000</v>
      </c>
      <c r="G26" s="49">
        <f t="shared" si="0"/>
        <v>0</v>
      </c>
      <c r="H26" s="49">
        <f t="shared" si="1"/>
        <v>8000</v>
      </c>
      <c r="I26" s="50">
        <f t="shared" si="2"/>
        <v>0</v>
      </c>
      <c r="J26" s="52"/>
      <c r="K26" s="27"/>
      <c r="L26" s="47"/>
      <c r="M26" s="45" t="s">
        <v>44</v>
      </c>
      <c r="N26" s="31"/>
      <c r="O26" s="20"/>
      <c r="P26" s="11"/>
      <c r="Q26" s="11">
        <v>8000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210">
      <c r="A27" s="48">
        <v>23</v>
      </c>
      <c r="B27" s="47" t="s">
        <v>238</v>
      </c>
      <c r="C27" s="48" t="s">
        <v>234</v>
      </c>
      <c r="D27" s="2" t="s">
        <v>235</v>
      </c>
      <c r="E27" s="47" t="s">
        <v>236</v>
      </c>
      <c r="F27" s="49">
        <v>92634</v>
      </c>
      <c r="G27" s="49">
        <f t="shared" si="0"/>
        <v>3309</v>
      </c>
      <c r="H27" s="49">
        <f t="shared" si="1"/>
        <v>16542</v>
      </c>
      <c r="I27" s="50">
        <f t="shared" si="2"/>
        <v>76092</v>
      </c>
      <c r="J27" s="52">
        <v>1110731</v>
      </c>
      <c r="K27" s="27"/>
      <c r="L27" s="47"/>
      <c r="M27" s="45" t="s">
        <v>237</v>
      </c>
      <c r="N27" s="31"/>
      <c r="O27" s="20"/>
      <c r="P27" s="11"/>
      <c r="Q27" s="11"/>
      <c r="R27" s="11"/>
      <c r="S27" s="11">
        <v>3309</v>
      </c>
      <c r="T27" s="11">
        <v>13233</v>
      </c>
      <c r="U27" s="11"/>
      <c r="V27" s="11"/>
      <c r="W27" s="11"/>
      <c r="X27" s="11"/>
      <c r="Y27" s="11"/>
      <c r="Z27" s="11"/>
      <c r="AA27" s="11"/>
    </row>
    <row r="28" spans="1:27" ht="113.25">
      <c r="A28" s="48">
        <v>24</v>
      </c>
      <c r="B28" s="47" t="s">
        <v>181</v>
      </c>
      <c r="C28" s="48" t="s">
        <v>270</v>
      </c>
      <c r="D28" s="2" t="s">
        <v>179</v>
      </c>
      <c r="E28" s="47" t="s">
        <v>180</v>
      </c>
      <c r="F28" s="49">
        <v>40000</v>
      </c>
      <c r="G28" s="49">
        <f>S28</f>
        <v>0</v>
      </c>
      <c r="H28" s="49">
        <f t="shared" si="1"/>
        <v>0</v>
      </c>
      <c r="I28" s="50">
        <f>F28-H28</f>
        <v>40000</v>
      </c>
      <c r="J28" s="52">
        <v>1110731</v>
      </c>
      <c r="K28" s="27"/>
      <c r="L28" s="47"/>
      <c r="M28" s="45" t="s">
        <v>47</v>
      </c>
      <c r="N28" s="31"/>
      <c r="O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62">
      <c r="A29" s="48">
        <v>25</v>
      </c>
      <c r="B29" s="47" t="s">
        <v>156</v>
      </c>
      <c r="C29" s="48" t="s">
        <v>154</v>
      </c>
      <c r="D29" s="2" t="s">
        <v>155</v>
      </c>
      <c r="E29" s="47" t="s">
        <v>157</v>
      </c>
      <c r="F29" s="49">
        <v>246000</v>
      </c>
      <c r="G29" s="49">
        <f t="shared" si="0"/>
        <v>49009</v>
      </c>
      <c r="H29" s="49">
        <f t="shared" si="1"/>
        <v>127216</v>
      </c>
      <c r="I29" s="50">
        <f t="shared" si="2"/>
        <v>118784</v>
      </c>
      <c r="J29" s="52">
        <v>1110731</v>
      </c>
      <c r="K29" s="27"/>
      <c r="L29" s="47"/>
      <c r="M29" s="45" t="s">
        <v>46</v>
      </c>
      <c r="N29" s="31"/>
      <c r="O29" s="20"/>
      <c r="P29" s="11"/>
      <c r="Q29" s="11"/>
      <c r="R29" s="11">
        <v>72707</v>
      </c>
      <c r="S29" s="11">
        <v>49009</v>
      </c>
      <c r="T29" s="11">
        <v>5500</v>
      </c>
      <c r="U29" s="11"/>
      <c r="V29" s="11"/>
      <c r="W29" s="11"/>
      <c r="X29" s="11"/>
      <c r="Y29" s="11"/>
      <c r="Z29" s="11"/>
      <c r="AA29" s="11"/>
    </row>
    <row r="30" spans="1:27" ht="64.5">
      <c r="A30" s="48">
        <v>26</v>
      </c>
      <c r="B30" s="47" t="s">
        <v>252</v>
      </c>
      <c r="C30" s="48" t="s">
        <v>154</v>
      </c>
      <c r="D30" s="2" t="s">
        <v>253</v>
      </c>
      <c r="E30" s="47" t="s">
        <v>251</v>
      </c>
      <c r="F30" s="49">
        <v>5000</v>
      </c>
      <c r="G30" s="49">
        <f t="shared" si="0"/>
        <v>0</v>
      </c>
      <c r="H30" s="49">
        <f t="shared" si="1"/>
        <v>0</v>
      </c>
      <c r="I30" s="50">
        <f t="shared" si="2"/>
        <v>5000</v>
      </c>
      <c r="J30" s="52">
        <v>11107</v>
      </c>
      <c r="K30" s="27"/>
      <c r="L30" s="47"/>
      <c r="M30" s="45" t="s">
        <v>46</v>
      </c>
      <c r="N30" s="31"/>
      <c r="O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64.5">
      <c r="A31" s="48">
        <v>27</v>
      </c>
      <c r="B31" s="47" t="s">
        <v>225</v>
      </c>
      <c r="C31" s="48" t="s">
        <v>223</v>
      </c>
      <c r="D31" s="2" t="s">
        <v>226</v>
      </c>
      <c r="E31" s="47" t="s">
        <v>224</v>
      </c>
      <c r="F31" s="49">
        <v>1000</v>
      </c>
      <c r="G31" s="49">
        <f t="shared" si="0"/>
        <v>0</v>
      </c>
      <c r="H31" s="49">
        <f t="shared" si="1"/>
        <v>0</v>
      </c>
      <c r="I31" s="50">
        <f t="shared" si="2"/>
        <v>1000</v>
      </c>
      <c r="J31" s="52">
        <v>11105</v>
      </c>
      <c r="K31" s="27"/>
      <c r="L31" s="47"/>
      <c r="M31" s="45" t="s">
        <v>46</v>
      </c>
      <c r="N31" s="31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48">
      <c r="A32" s="48">
        <v>28</v>
      </c>
      <c r="B32" s="47"/>
      <c r="C32" s="48" t="s">
        <v>223</v>
      </c>
      <c r="D32" s="2" t="s">
        <v>233</v>
      </c>
      <c r="E32" s="47" t="s">
        <v>232</v>
      </c>
      <c r="F32" s="49">
        <v>50000</v>
      </c>
      <c r="G32" s="49">
        <f t="shared" si="0"/>
        <v>0</v>
      </c>
      <c r="H32" s="49">
        <f t="shared" si="1"/>
        <v>0</v>
      </c>
      <c r="I32" s="50">
        <f t="shared" si="2"/>
        <v>50000</v>
      </c>
      <c r="J32" s="52"/>
      <c r="K32" s="27"/>
      <c r="L32" s="47"/>
      <c r="M32" s="45" t="s">
        <v>231</v>
      </c>
      <c r="N32" s="31"/>
      <c r="O32" s="2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64.5">
      <c r="A33" s="48">
        <v>29</v>
      </c>
      <c r="B33" s="47" t="s">
        <v>265</v>
      </c>
      <c r="C33" s="48" t="s">
        <v>262</v>
      </c>
      <c r="D33" s="2" t="s">
        <v>263</v>
      </c>
      <c r="E33" s="47" t="s">
        <v>264</v>
      </c>
      <c r="F33" s="49">
        <v>10000</v>
      </c>
      <c r="G33" s="49">
        <f t="shared" si="0"/>
        <v>0</v>
      </c>
      <c r="H33" s="49">
        <f t="shared" si="1"/>
        <v>0</v>
      </c>
      <c r="I33" s="50">
        <f t="shared" si="2"/>
        <v>10000</v>
      </c>
      <c r="J33" s="52">
        <v>11112</v>
      </c>
      <c r="K33" s="27"/>
      <c r="L33" s="47"/>
      <c r="M33" s="45" t="s">
        <v>57</v>
      </c>
      <c r="N33" s="31"/>
      <c r="O33" s="2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39" ht="48">
      <c r="A34" s="48">
        <v>30</v>
      </c>
      <c r="B34" s="47" t="s">
        <v>98</v>
      </c>
      <c r="C34" s="48" t="s">
        <v>97</v>
      </c>
      <c r="D34" s="2" t="s">
        <v>99</v>
      </c>
      <c r="E34" s="47" t="s">
        <v>272</v>
      </c>
      <c r="F34" s="49">
        <f>SUM(AB34:AM34)</f>
        <v>1621174</v>
      </c>
      <c r="G34" s="49">
        <f t="shared" si="0"/>
        <v>257436</v>
      </c>
      <c r="H34" s="49">
        <f t="shared" si="1"/>
        <v>1583661</v>
      </c>
      <c r="I34" s="50">
        <f t="shared" si="2"/>
        <v>37513</v>
      </c>
      <c r="J34" s="13">
        <v>11112</v>
      </c>
      <c r="K34" s="27"/>
      <c r="L34" s="23"/>
      <c r="M34" s="45" t="s">
        <v>48</v>
      </c>
      <c r="N34" s="9"/>
      <c r="O34" s="20"/>
      <c r="P34" s="11">
        <v>553151</v>
      </c>
      <c r="Q34" s="11">
        <v>257436</v>
      </c>
      <c r="R34" s="11">
        <v>257436</v>
      </c>
      <c r="S34" s="11">
        <v>257436</v>
      </c>
      <c r="T34" s="11">
        <v>258202</v>
      </c>
      <c r="U34" s="11"/>
      <c r="V34" s="11"/>
      <c r="W34" s="11"/>
      <c r="X34" s="11"/>
      <c r="Y34" s="11"/>
      <c r="Z34" s="11"/>
      <c r="AA34" s="11"/>
      <c r="AB34" s="44">
        <v>295715</v>
      </c>
      <c r="AC34" s="44">
        <v>295715</v>
      </c>
      <c r="AD34" s="44">
        <v>257436</v>
      </c>
      <c r="AE34" s="44">
        <v>257436</v>
      </c>
      <c r="AF34" s="44">
        <v>257436</v>
      </c>
      <c r="AG34" s="44">
        <v>257436</v>
      </c>
      <c r="AH34" s="44"/>
      <c r="AI34" s="44"/>
      <c r="AJ34" s="44"/>
      <c r="AK34" s="44"/>
      <c r="AL34" s="44"/>
      <c r="AM34" s="44"/>
    </row>
    <row r="35" spans="1:39" ht="48">
      <c r="A35" s="48">
        <v>31</v>
      </c>
      <c r="B35" s="47" t="s">
        <v>120</v>
      </c>
      <c r="C35" s="48" t="s">
        <v>117</v>
      </c>
      <c r="D35" s="2" t="s">
        <v>118</v>
      </c>
      <c r="E35" s="47" t="s">
        <v>215</v>
      </c>
      <c r="F35" s="49">
        <f>SUM(AB35:AM35)</f>
        <v>220000</v>
      </c>
      <c r="G35" s="49">
        <f t="shared" si="0"/>
        <v>8100</v>
      </c>
      <c r="H35" s="49">
        <f t="shared" si="1"/>
        <v>208100</v>
      </c>
      <c r="I35" s="50">
        <f t="shared" si="2"/>
        <v>11900</v>
      </c>
      <c r="J35" s="13">
        <v>11112</v>
      </c>
      <c r="K35" s="27"/>
      <c r="L35" s="23"/>
      <c r="M35" s="45" t="s">
        <v>48</v>
      </c>
      <c r="N35" s="9"/>
      <c r="O35" s="20"/>
      <c r="P35" s="11"/>
      <c r="Q35" s="11"/>
      <c r="R35" s="11">
        <v>200000</v>
      </c>
      <c r="S35" s="11">
        <v>8100</v>
      </c>
      <c r="T35" s="11"/>
      <c r="U35" s="11"/>
      <c r="V35" s="11"/>
      <c r="W35" s="11"/>
      <c r="X35" s="11"/>
      <c r="Y35" s="11"/>
      <c r="Z35" s="11"/>
      <c r="AA35" s="11"/>
      <c r="AB35" s="44"/>
      <c r="AC35" s="44">
        <v>200000</v>
      </c>
      <c r="AD35" s="44"/>
      <c r="AE35" s="44"/>
      <c r="AF35" s="44">
        <v>20000</v>
      </c>
      <c r="AG35" s="44"/>
      <c r="AH35" s="44"/>
      <c r="AI35" s="44"/>
      <c r="AJ35" s="44"/>
      <c r="AK35" s="44"/>
      <c r="AL35" s="44"/>
      <c r="AM35" s="44"/>
    </row>
    <row r="36" spans="1:39" ht="64.5">
      <c r="A36" s="48">
        <v>32</v>
      </c>
      <c r="B36" s="47" t="s">
        <v>194</v>
      </c>
      <c r="C36" s="48" t="s">
        <v>190</v>
      </c>
      <c r="D36" s="2" t="s">
        <v>191</v>
      </c>
      <c r="E36" s="47" t="s">
        <v>193</v>
      </c>
      <c r="F36" s="49">
        <v>158816</v>
      </c>
      <c r="G36" s="49">
        <f t="shared" si="0"/>
        <v>0</v>
      </c>
      <c r="H36" s="49">
        <f t="shared" si="1"/>
        <v>0</v>
      </c>
      <c r="I36" s="50">
        <f t="shared" si="2"/>
        <v>158816</v>
      </c>
      <c r="J36" s="13">
        <v>11112</v>
      </c>
      <c r="K36" s="27"/>
      <c r="L36" s="23"/>
      <c r="M36" s="45" t="s">
        <v>192</v>
      </c>
      <c r="N36" s="9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ht="96.75">
      <c r="A37" s="48">
        <v>33</v>
      </c>
      <c r="B37" s="58" t="s">
        <v>245</v>
      </c>
      <c r="C37" s="48" t="s">
        <v>242</v>
      </c>
      <c r="D37" s="2" t="s">
        <v>243</v>
      </c>
      <c r="E37" s="47" t="s">
        <v>244</v>
      </c>
      <c r="F37" s="49">
        <v>20000</v>
      </c>
      <c r="G37" s="49">
        <f t="shared" si="0"/>
        <v>0</v>
      </c>
      <c r="H37" s="49">
        <f t="shared" si="1"/>
        <v>0</v>
      </c>
      <c r="I37" s="50">
        <f t="shared" si="2"/>
        <v>20000</v>
      </c>
      <c r="J37" s="13"/>
      <c r="K37" s="27"/>
      <c r="L37" s="23"/>
      <c r="M37" s="45" t="s">
        <v>48</v>
      </c>
      <c r="N37" s="9"/>
      <c r="O37" s="2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ht="96.75">
      <c r="A38" s="48">
        <v>34</v>
      </c>
      <c r="B38" s="58" t="s">
        <v>300</v>
      </c>
      <c r="C38" s="48" t="s">
        <v>297</v>
      </c>
      <c r="D38" s="2" t="s">
        <v>298</v>
      </c>
      <c r="E38" s="47" t="s">
        <v>299</v>
      </c>
      <c r="F38" s="49">
        <v>283000</v>
      </c>
      <c r="G38" s="49">
        <f>S38</f>
        <v>0</v>
      </c>
      <c r="H38" s="49">
        <f t="shared" si="1"/>
        <v>283000</v>
      </c>
      <c r="I38" s="50">
        <f>F38-H38</f>
        <v>0</v>
      </c>
      <c r="J38" s="13"/>
      <c r="K38" s="27"/>
      <c r="L38" s="23"/>
      <c r="M38" s="45" t="s">
        <v>43</v>
      </c>
      <c r="N38" s="9"/>
      <c r="O38" s="20"/>
      <c r="P38" s="11"/>
      <c r="Q38" s="11"/>
      <c r="R38" s="11"/>
      <c r="S38" s="11"/>
      <c r="T38" s="11">
        <v>283000</v>
      </c>
      <c r="U38" s="11"/>
      <c r="V38" s="11"/>
      <c r="W38" s="11"/>
      <c r="X38" s="11"/>
      <c r="Y38" s="11"/>
      <c r="Z38" s="11"/>
      <c r="AA38" s="11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ht="96.75">
      <c r="A39" s="48">
        <v>35</v>
      </c>
      <c r="B39" s="58" t="s">
        <v>221</v>
      </c>
      <c r="C39" s="48" t="s">
        <v>220</v>
      </c>
      <c r="D39" s="2" t="s">
        <v>222</v>
      </c>
      <c r="E39" s="47" t="s">
        <v>219</v>
      </c>
      <c r="F39" s="49">
        <f>46410+18550</f>
        <v>64960</v>
      </c>
      <c r="G39" s="49">
        <f t="shared" si="0"/>
        <v>5950</v>
      </c>
      <c r="H39" s="49">
        <f t="shared" si="1"/>
        <v>64960</v>
      </c>
      <c r="I39" s="50">
        <f t="shared" si="2"/>
        <v>0</v>
      </c>
      <c r="J39" s="13">
        <v>1110430</v>
      </c>
      <c r="K39" s="27">
        <v>44711</v>
      </c>
      <c r="L39" s="23"/>
      <c r="M39" s="45" t="s">
        <v>43</v>
      </c>
      <c r="N39" s="9"/>
      <c r="O39" s="20"/>
      <c r="P39" s="11"/>
      <c r="Q39" s="11"/>
      <c r="R39" s="11"/>
      <c r="S39" s="11">
        <v>5950</v>
      </c>
      <c r="T39" s="11">
        <v>59010</v>
      </c>
      <c r="U39" s="11"/>
      <c r="V39" s="11"/>
      <c r="W39" s="11"/>
      <c r="X39" s="11"/>
      <c r="Y39" s="11"/>
      <c r="Z39" s="11"/>
      <c r="AA39" s="11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ht="96.75">
      <c r="A40" s="48">
        <v>36</v>
      </c>
      <c r="B40" s="58" t="s">
        <v>201</v>
      </c>
      <c r="C40" s="48" t="s">
        <v>198</v>
      </c>
      <c r="D40" s="2" t="s">
        <v>199</v>
      </c>
      <c r="E40" s="47" t="s">
        <v>200</v>
      </c>
      <c r="F40" s="49">
        <v>85234</v>
      </c>
      <c r="G40" s="49">
        <f t="shared" si="0"/>
        <v>0</v>
      </c>
      <c r="H40" s="49">
        <f t="shared" si="1"/>
        <v>85234</v>
      </c>
      <c r="I40" s="50">
        <f t="shared" si="2"/>
        <v>0</v>
      </c>
      <c r="J40" s="13">
        <v>1110430</v>
      </c>
      <c r="K40" s="27">
        <v>44679</v>
      </c>
      <c r="L40" s="23"/>
      <c r="M40" s="45" t="s">
        <v>43</v>
      </c>
      <c r="N40" s="9"/>
      <c r="O40" s="20"/>
      <c r="P40" s="11"/>
      <c r="Q40" s="11"/>
      <c r="R40" s="11">
        <v>13600</v>
      </c>
      <c r="S40" s="11"/>
      <c r="T40" s="11">
        <v>71634</v>
      </c>
      <c r="U40" s="11"/>
      <c r="V40" s="11"/>
      <c r="W40" s="11"/>
      <c r="X40" s="11"/>
      <c r="Y40" s="11"/>
      <c r="Z40" s="11"/>
      <c r="AA40" s="11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ht="145.5">
      <c r="A41" s="48">
        <v>37</v>
      </c>
      <c r="B41" s="47" t="s">
        <v>269</v>
      </c>
      <c r="C41" s="48" t="s">
        <v>266</v>
      </c>
      <c r="D41" s="2" t="s">
        <v>267</v>
      </c>
      <c r="E41" s="47" t="s">
        <v>268</v>
      </c>
      <c r="F41" s="49">
        <v>40000</v>
      </c>
      <c r="G41" s="49">
        <f t="shared" si="0"/>
        <v>0</v>
      </c>
      <c r="H41" s="49">
        <f t="shared" si="1"/>
        <v>40000</v>
      </c>
      <c r="I41" s="50">
        <f t="shared" si="2"/>
        <v>0</v>
      </c>
      <c r="J41" s="13"/>
      <c r="K41" s="27">
        <v>44683</v>
      </c>
      <c r="L41" s="23"/>
      <c r="M41" s="45" t="s">
        <v>43</v>
      </c>
      <c r="N41" s="9"/>
      <c r="O41" s="20"/>
      <c r="P41" s="11"/>
      <c r="Q41" s="11"/>
      <c r="R41" s="11"/>
      <c r="S41" s="11"/>
      <c r="T41" s="11">
        <v>40000</v>
      </c>
      <c r="U41" s="11"/>
      <c r="V41" s="11"/>
      <c r="W41" s="11"/>
      <c r="X41" s="11"/>
      <c r="Y41" s="11"/>
      <c r="Z41" s="11"/>
      <c r="AA41" s="11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39" ht="96.75">
      <c r="A42" s="48">
        <v>38</v>
      </c>
      <c r="B42" s="47" t="s">
        <v>144</v>
      </c>
      <c r="C42" s="48" t="s">
        <v>140</v>
      </c>
      <c r="D42" s="2" t="s">
        <v>141</v>
      </c>
      <c r="E42" s="47" t="s">
        <v>143</v>
      </c>
      <c r="F42" s="49">
        <v>50000</v>
      </c>
      <c r="G42" s="49">
        <f t="shared" si="0"/>
        <v>50000</v>
      </c>
      <c r="H42" s="49">
        <f t="shared" si="1"/>
        <v>50000</v>
      </c>
      <c r="I42" s="50">
        <f t="shared" si="2"/>
        <v>0</v>
      </c>
      <c r="J42" s="13">
        <v>1110731</v>
      </c>
      <c r="K42" s="27"/>
      <c r="L42" s="23"/>
      <c r="M42" s="45" t="s">
        <v>142</v>
      </c>
      <c r="N42" s="9"/>
      <c r="O42" s="20"/>
      <c r="P42" s="11"/>
      <c r="Q42" s="11"/>
      <c r="R42" s="11"/>
      <c r="S42" s="11">
        <v>50000</v>
      </c>
      <c r="T42" s="11"/>
      <c r="U42" s="11"/>
      <c r="V42" s="11"/>
      <c r="W42" s="11"/>
      <c r="X42" s="11"/>
      <c r="Y42" s="11"/>
      <c r="Z42" s="11"/>
      <c r="AA42" s="11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9" ht="81">
      <c r="A43" s="48">
        <v>39</v>
      </c>
      <c r="B43" s="60" t="s">
        <v>111</v>
      </c>
      <c r="C43" s="48" t="s">
        <v>92</v>
      </c>
      <c r="D43" s="2" t="s">
        <v>109</v>
      </c>
      <c r="E43" s="47" t="s">
        <v>110</v>
      </c>
      <c r="F43" s="49">
        <v>4240</v>
      </c>
      <c r="G43" s="49">
        <f t="shared" si="0"/>
        <v>0</v>
      </c>
      <c r="H43" s="49">
        <f t="shared" si="1"/>
        <v>0</v>
      </c>
      <c r="I43" s="50">
        <f t="shared" si="2"/>
        <v>4240</v>
      </c>
      <c r="J43" s="13">
        <v>11012</v>
      </c>
      <c r="K43" s="27"/>
      <c r="L43" s="47"/>
      <c r="M43" s="45" t="s">
        <v>56</v>
      </c>
      <c r="N43" s="9"/>
      <c r="O43" s="2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81">
      <c r="A44" s="48">
        <v>40</v>
      </c>
      <c r="B44" s="47" t="s">
        <v>124</v>
      </c>
      <c r="C44" s="48" t="s">
        <v>121</v>
      </c>
      <c r="D44" s="2" t="s">
        <v>122</v>
      </c>
      <c r="E44" s="47" t="s">
        <v>123</v>
      </c>
      <c r="F44" s="49">
        <v>594000</v>
      </c>
      <c r="G44" s="49">
        <f t="shared" si="0"/>
        <v>0</v>
      </c>
      <c r="H44" s="49">
        <f t="shared" si="1"/>
        <v>0</v>
      </c>
      <c r="I44" s="50">
        <f t="shared" si="2"/>
        <v>594000</v>
      </c>
      <c r="J44" s="13">
        <v>11112</v>
      </c>
      <c r="K44" s="27"/>
      <c r="L44" s="23"/>
      <c r="M44" s="45" t="s">
        <v>56</v>
      </c>
      <c r="N44" s="9"/>
      <c r="O44" s="20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13.25">
      <c r="A45" s="48">
        <v>41</v>
      </c>
      <c r="B45" s="47" t="s">
        <v>175</v>
      </c>
      <c r="C45" s="48" t="s">
        <v>121</v>
      </c>
      <c r="D45" s="2" t="s">
        <v>134</v>
      </c>
      <c r="E45" s="47" t="s">
        <v>135</v>
      </c>
      <c r="F45" s="49">
        <v>495834</v>
      </c>
      <c r="G45" s="49">
        <f t="shared" si="0"/>
        <v>30064</v>
      </c>
      <c r="H45" s="49">
        <f t="shared" si="1"/>
        <v>162875</v>
      </c>
      <c r="I45" s="50">
        <f t="shared" si="2"/>
        <v>332959</v>
      </c>
      <c r="J45" s="13">
        <v>11112</v>
      </c>
      <c r="K45" s="27"/>
      <c r="L45" s="23"/>
      <c r="M45" s="45" t="s">
        <v>56</v>
      </c>
      <c r="N45" s="9"/>
      <c r="O45" s="20"/>
      <c r="P45" s="11"/>
      <c r="Q45" s="11">
        <v>35868</v>
      </c>
      <c r="R45" s="11">
        <v>30064</v>
      </c>
      <c r="S45" s="11">
        <v>30064</v>
      </c>
      <c r="T45" s="11">
        <v>66879</v>
      </c>
      <c r="U45" s="11"/>
      <c r="V45" s="11"/>
      <c r="W45" s="11"/>
      <c r="X45" s="11"/>
      <c r="Y45" s="11"/>
      <c r="Z45" s="11"/>
      <c r="AA45" s="11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ht="113.25">
      <c r="A46" s="48">
        <v>42</v>
      </c>
      <c r="B46" s="47" t="s">
        <v>230</v>
      </c>
      <c r="C46" s="48" t="s">
        <v>290</v>
      </c>
      <c r="D46" s="2" t="s">
        <v>291</v>
      </c>
      <c r="E46" s="47" t="s">
        <v>292</v>
      </c>
      <c r="F46" s="49">
        <v>660880</v>
      </c>
      <c r="G46" s="49">
        <f>S46</f>
        <v>0</v>
      </c>
      <c r="H46" s="49">
        <f t="shared" si="1"/>
        <v>660880</v>
      </c>
      <c r="I46" s="50">
        <f>F46-H46</f>
        <v>0</v>
      </c>
      <c r="J46" s="13"/>
      <c r="K46" s="27"/>
      <c r="L46" s="23"/>
      <c r="M46" s="45" t="s">
        <v>56</v>
      </c>
      <c r="N46" s="9"/>
      <c r="O46" s="20"/>
      <c r="P46" s="11"/>
      <c r="Q46" s="11"/>
      <c r="R46" s="11"/>
      <c r="S46" s="11"/>
      <c r="T46" s="11">
        <v>660880</v>
      </c>
      <c r="U46" s="11"/>
      <c r="V46" s="11"/>
      <c r="W46" s="11"/>
      <c r="X46" s="11"/>
      <c r="Y46" s="11"/>
      <c r="Z46" s="11"/>
      <c r="AA46" s="11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13.25">
      <c r="A47" s="48">
        <v>43</v>
      </c>
      <c r="B47" s="47" t="s">
        <v>230</v>
      </c>
      <c r="C47" s="48" t="s">
        <v>227</v>
      </c>
      <c r="D47" s="2" t="s">
        <v>228</v>
      </c>
      <c r="E47" s="47" t="s">
        <v>229</v>
      </c>
      <c r="F47" s="49">
        <v>7920</v>
      </c>
      <c r="G47" s="49">
        <f t="shared" si="0"/>
        <v>0</v>
      </c>
      <c r="H47" s="49">
        <f t="shared" si="1"/>
        <v>0</v>
      </c>
      <c r="I47" s="50">
        <f t="shared" si="2"/>
        <v>7920</v>
      </c>
      <c r="J47" s="13"/>
      <c r="K47" s="27"/>
      <c r="L47" s="23"/>
      <c r="M47" s="45" t="s">
        <v>47</v>
      </c>
      <c r="N47" s="9"/>
      <c r="O47" s="2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194.25">
      <c r="A48" s="48">
        <v>44</v>
      </c>
      <c r="B48" s="47" t="s">
        <v>284</v>
      </c>
      <c r="C48" s="48" t="s">
        <v>281</v>
      </c>
      <c r="D48" s="2" t="s">
        <v>282</v>
      </c>
      <c r="E48" s="47" t="s">
        <v>283</v>
      </c>
      <c r="F48" s="49">
        <v>238858</v>
      </c>
      <c r="G48" s="49">
        <f>S48</f>
        <v>0</v>
      </c>
      <c r="H48" s="49">
        <f t="shared" si="1"/>
        <v>0</v>
      </c>
      <c r="I48" s="50">
        <f>F48-H48</f>
        <v>238858</v>
      </c>
      <c r="J48" s="13">
        <v>11101</v>
      </c>
      <c r="K48" s="27"/>
      <c r="L48" s="23"/>
      <c r="M48" s="45" t="s">
        <v>56</v>
      </c>
      <c r="N48" s="9"/>
      <c r="O48" s="2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39" ht="194.25">
      <c r="A49" s="48">
        <v>45</v>
      </c>
      <c r="B49" s="47" t="s">
        <v>189</v>
      </c>
      <c r="C49" s="48" t="s">
        <v>186</v>
      </c>
      <c r="D49" s="2" t="s">
        <v>187</v>
      </c>
      <c r="E49" s="47" t="s">
        <v>188</v>
      </c>
      <c r="F49" s="49">
        <v>87820</v>
      </c>
      <c r="G49" s="49">
        <f t="shared" si="0"/>
        <v>6900</v>
      </c>
      <c r="H49" s="49">
        <f t="shared" si="1"/>
        <v>72220</v>
      </c>
      <c r="I49" s="50">
        <f t="shared" si="2"/>
        <v>15600</v>
      </c>
      <c r="J49" s="13">
        <v>1110630</v>
      </c>
      <c r="K49" s="27"/>
      <c r="L49" s="23"/>
      <c r="M49" s="45" t="s">
        <v>56</v>
      </c>
      <c r="N49" s="9"/>
      <c r="O49" s="20"/>
      <c r="P49" s="11"/>
      <c r="Q49" s="11"/>
      <c r="R49" s="11">
        <v>59620</v>
      </c>
      <c r="S49" s="11">
        <v>6900</v>
      </c>
      <c r="T49" s="11">
        <v>5700</v>
      </c>
      <c r="U49" s="11"/>
      <c r="V49" s="11"/>
      <c r="W49" s="11"/>
      <c r="X49" s="11"/>
      <c r="Y49" s="11"/>
      <c r="Z49" s="11"/>
      <c r="AA49" s="11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29">
      <c r="A50" s="48">
        <v>46</v>
      </c>
      <c r="B50" s="47" t="s">
        <v>176</v>
      </c>
      <c r="C50" s="48" t="s">
        <v>171</v>
      </c>
      <c r="D50" s="2" t="s">
        <v>172</v>
      </c>
      <c r="E50" s="47" t="s">
        <v>173</v>
      </c>
      <c r="F50" s="49">
        <v>8000</v>
      </c>
      <c r="G50" s="49">
        <f t="shared" si="0"/>
        <v>4784</v>
      </c>
      <c r="H50" s="49">
        <f t="shared" si="1"/>
        <v>4784</v>
      </c>
      <c r="I50" s="50">
        <f t="shared" si="2"/>
        <v>3216</v>
      </c>
      <c r="J50" s="13">
        <v>1110731</v>
      </c>
      <c r="K50" s="27"/>
      <c r="L50" s="23"/>
      <c r="M50" s="45" t="s">
        <v>174</v>
      </c>
      <c r="N50" s="9"/>
      <c r="O50" s="20"/>
      <c r="P50" s="11"/>
      <c r="Q50" s="11"/>
      <c r="R50" s="11"/>
      <c r="S50" s="11">
        <v>4784</v>
      </c>
      <c r="T50" s="11"/>
      <c r="U50" s="11"/>
      <c r="V50" s="11"/>
      <c r="W50" s="11"/>
      <c r="X50" s="11"/>
      <c r="Y50" s="11"/>
      <c r="Z50" s="11"/>
      <c r="AA50" s="11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  <row r="51" spans="1:39" ht="81">
      <c r="A51" s="48">
        <v>47</v>
      </c>
      <c r="B51" s="47" t="s">
        <v>276</v>
      </c>
      <c r="C51" s="48" t="s">
        <v>273</v>
      </c>
      <c r="D51" s="2" t="s">
        <v>274</v>
      </c>
      <c r="E51" s="47" t="s">
        <v>275</v>
      </c>
      <c r="F51" s="49">
        <v>10000</v>
      </c>
      <c r="G51" s="49">
        <f>S51</f>
        <v>0</v>
      </c>
      <c r="H51" s="49">
        <f t="shared" si="1"/>
        <v>0</v>
      </c>
      <c r="I51" s="50">
        <f>F51-H51</f>
        <v>10000</v>
      </c>
      <c r="J51" s="13"/>
      <c r="K51" s="27"/>
      <c r="L51" s="23"/>
      <c r="M51" s="45" t="s">
        <v>43</v>
      </c>
      <c r="N51" s="9"/>
      <c r="O51" s="20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1:39" ht="145.5">
      <c r="A52" s="48">
        <v>48</v>
      </c>
      <c r="B52" s="47" t="s">
        <v>205</v>
      </c>
      <c r="C52" s="48" t="s">
        <v>202</v>
      </c>
      <c r="D52" s="2" t="s">
        <v>203</v>
      </c>
      <c r="E52" s="47" t="s">
        <v>204</v>
      </c>
      <c r="F52" s="49">
        <v>8578</v>
      </c>
      <c r="G52" s="49">
        <f t="shared" si="0"/>
        <v>0</v>
      </c>
      <c r="H52" s="49">
        <f t="shared" si="1"/>
        <v>0</v>
      </c>
      <c r="I52" s="50">
        <f t="shared" si="2"/>
        <v>8578</v>
      </c>
      <c r="J52" s="13">
        <v>11112</v>
      </c>
      <c r="K52" s="27"/>
      <c r="L52" s="23"/>
      <c r="M52" s="45" t="s">
        <v>142</v>
      </c>
      <c r="N52" s="9"/>
      <c r="O52" s="2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1:27" s="39" customFormat="1" ht="145.5">
      <c r="A53" s="48">
        <v>49</v>
      </c>
      <c r="B53" s="59" t="s">
        <v>108</v>
      </c>
      <c r="C53" s="22" t="s">
        <v>105</v>
      </c>
      <c r="D53" s="23" t="s">
        <v>106</v>
      </c>
      <c r="E53" s="59" t="s">
        <v>107</v>
      </c>
      <c r="F53" s="51">
        <v>123423</v>
      </c>
      <c r="G53" s="49">
        <f t="shared" si="0"/>
        <v>1231</v>
      </c>
      <c r="H53" s="49">
        <f t="shared" si="1"/>
        <v>49445</v>
      </c>
      <c r="I53" s="50">
        <f t="shared" si="2"/>
        <v>73978</v>
      </c>
      <c r="J53" s="52">
        <v>1110731</v>
      </c>
      <c r="K53" s="28"/>
      <c r="L53" s="47"/>
      <c r="M53" s="38" t="s">
        <v>49</v>
      </c>
      <c r="N53" s="24"/>
      <c r="O53" s="25"/>
      <c r="P53" s="26">
        <v>2451</v>
      </c>
      <c r="Q53" s="26">
        <v>700</v>
      </c>
      <c r="R53" s="26">
        <v>8431</v>
      </c>
      <c r="S53" s="26">
        <v>1231</v>
      </c>
      <c r="T53" s="26">
        <v>36632</v>
      </c>
      <c r="U53" s="26"/>
      <c r="V53" s="26"/>
      <c r="W53" s="26"/>
      <c r="X53" s="26"/>
      <c r="Y53" s="26"/>
      <c r="Z53" s="26"/>
      <c r="AA53" s="26"/>
    </row>
    <row r="54" spans="1:27" s="39" customFormat="1" ht="81">
      <c r="A54" s="48">
        <v>50</v>
      </c>
      <c r="B54" s="59" t="s">
        <v>127</v>
      </c>
      <c r="C54" s="22" t="s">
        <v>125</v>
      </c>
      <c r="D54" s="23" t="s">
        <v>128</v>
      </c>
      <c r="E54" s="59" t="s">
        <v>129</v>
      </c>
      <c r="F54" s="51">
        <v>13233</v>
      </c>
      <c r="G54" s="49">
        <f t="shared" si="0"/>
        <v>0</v>
      </c>
      <c r="H54" s="49">
        <f t="shared" si="1"/>
        <v>13233</v>
      </c>
      <c r="I54" s="50">
        <f t="shared" si="2"/>
        <v>0</v>
      </c>
      <c r="J54" s="52"/>
      <c r="K54" s="28"/>
      <c r="L54" s="47"/>
      <c r="M54" s="38" t="s">
        <v>126</v>
      </c>
      <c r="N54" s="24"/>
      <c r="O54" s="25"/>
      <c r="P54" s="26">
        <v>13233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s="39" customFormat="1" ht="258.75">
      <c r="A55" s="48">
        <v>51</v>
      </c>
      <c r="B55" s="59" t="s">
        <v>170</v>
      </c>
      <c r="C55" s="22" t="s">
        <v>167</v>
      </c>
      <c r="D55" s="23" t="s">
        <v>169</v>
      </c>
      <c r="E55" s="59" t="s">
        <v>168</v>
      </c>
      <c r="F55" s="51">
        <v>618429</v>
      </c>
      <c r="G55" s="49">
        <f t="shared" si="0"/>
        <v>74474</v>
      </c>
      <c r="H55" s="49">
        <f t="shared" si="1"/>
        <v>519162</v>
      </c>
      <c r="I55" s="50">
        <f t="shared" si="2"/>
        <v>99267</v>
      </c>
      <c r="J55" s="52">
        <v>1110731</v>
      </c>
      <c r="K55" s="28"/>
      <c r="L55" s="47"/>
      <c r="M55" s="38" t="s">
        <v>161</v>
      </c>
      <c r="N55" s="24"/>
      <c r="O55" s="25"/>
      <c r="P55" s="26"/>
      <c r="Q55" s="26">
        <v>294937</v>
      </c>
      <c r="R55" s="26">
        <v>75106</v>
      </c>
      <c r="S55" s="26">
        <v>74474</v>
      </c>
      <c r="T55" s="26">
        <v>74645</v>
      </c>
      <c r="U55" s="26"/>
      <c r="V55" s="26"/>
      <c r="W55" s="26"/>
      <c r="X55" s="26"/>
      <c r="Y55" s="26"/>
      <c r="Z55" s="26"/>
      <c r="AA55" s="26"/>
    </row>
    <row r="56" spans="1:27" s="39" customFormat="1" ht="129">
      <c r="A56" s="48">
        <v>52</v>
      </c>
      <c r="B56" s="59" t="s">
        <v>162</v>
      </c>
      <c r="C56" s="22" t="s">
        <v>158</v>
      </c>
      <c r="D56" s="23" t="s">
        <v>159</v>
      </c>
      <c r="E56" s="59" t="s">
        <v>160</v>
      </c>
      <c r="F56" s="51">
        <v>88223</v>
      </c>
      <c r="G56" s="49">
        <f t="shared" si="0"/>
        <v>18380</v>
      </c>
      <c r="H56" s="49">
        <f t="shared" si="1"/>
        <v>55140</v>
      </c>
      <c r="I56" s="50">
        <f t="shared" si="2"/>
        <v>33083</v>
      </c>
      <c r="J56" s="52">
        <v>1110630</v>
      </c>
      <c r="K56" s="28"/>
      <c r="L56" s="47"/>
      <c r="M56" s="38" t="s">
        <v>161</v>
      </c>
      <c r="N56" s="24"/>
      <c r="O56" s="25"/>
      <c r="P56" s="26"/>
      <c r="Q56" s="26">
        <v>11028</v>
      </c>
      <c r="R56" s="26">
        <v>11028</v>
      </c>
      <c r="S56" s="26">
        <v>18380</v>
      </c>
      <c r="T56" s="26">
        <v>14704</v>
      </c>
      <c r="U56" s="26"/>
      <c r="V56" s="26"/>
      <c r="W56" s="26"/>
      <c r="X56" s="26"/>
      <c r="Y56" s="26"/>
      <c r="Z56" s="26"/>
      <c r="AA56" s="26"/>
    </row>
    <row r="57" spans="1:39" ht="129">
      <c r="A57" s="48">
        <v>53</v>
      </c>
      <c r="B57" s="47" t="s">
        <v>279</v>
      </c>
      <c r="C57" s="48" t="s">
        <v>280</v>
      </c>
      <c r="D57" s="2" t="s">
        <v>277</v>
      </c>
      <c r="E57" s="47" t="s">
        <v>278</v>
      </c>
      <c r="F57" s="49">
        <v>10000</v>
      </c>
      <c r="G57" s="49">
        <f>S57</f>
        <v>0</v>
      </c>
      <c r="H57" s="49">
        <f t="shared" si="1"/>
        <v>0</v>
      </c>
      <c r="I57" s="50">
        <f>F57-H57</f>
        <v>10000</v>
      </c>
      <c r="J57" s="13"/>
      <c r="K57" s="27"/>
      <c r="L57" s="23"/>
      <c r="M57" s="38" t="s">
        <v>49</v>
      </c>
      <c r="N57" s="9"/>
      <c r="O57" s="2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39" ht="64.5">
      <c r="A58" s="48">
        <v>54</v>
      </c>
      <c r="B58" s="47" t="s">
        <v>296</v>
      </c>
      <c r="C58" s="48" t="s">
        <v>293</v>
      </c>
      <c r="D58" s="2" t="s">
        <v>294</v>
      </c>
      <c r="E58" s="47" t="s">
        <v>295</v>
      </c>
      <c r="F58" s="49">
        <v>34717</v>
      </c>
      <c r="G58" s="49">
        <f>S58</f>
        <v>0</v>
      </c>
      <c r="H58" s="49">
        <f t="shared" si="1"/>
        <v>0</v>
      </c>
      <c r="I58" s="50">
        <f>F58-H58</f>
        <v>34717</v>
      </c>
      <c r="J58" s="13"/>
      <c r="K58" s="27"/>
      <c r="L58" s="23"/>
      <c r="M58" s="38" t="s">
        <v>126</v>
      </c>
      <c r="N58" s="9"/>
      <c r="O58" s="2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39" ht="81">
      <c r="A59" s="48">
        <v>55</v>
      </c>
      <c r="B59" s="47" t="s">
        <v>304</v>
      </c>
      <c r="C59" s="48" t="s">
        <v>301</v>
      </c>
      <c r="D59" s="2" t="s">
        <v>302</v>
      </c>
      <c r="E59" s="47" t="s">
        <v>303</v>
      </c>
      <c r="F59" s="49">
        <v>1100</v>
      </c>
      <c r="G59" s="49">
        <f>S59</f>
        <v>0</v>
      </c>
      <c r="H59" s="49">
        <f>SUM(P59:T59)</f>
        <v>0</v>
      </c>
      <c r="I59" s="50">
        <f>F59-H59</f>
        <v>1100</v>
      </c>
      <c r="J59" s="13"/>
      <c r="K59" s="27"/>
      <c r="L59" s="23"/>
      <c r="M59" s="38" t="s">
        <v>126</v>
      </c>
      <c r="N59" s="9"/>
      <c r="O59" s="20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27" s="39" customFormat="1" ht="64.5">
      <c r="A60" s="48">
        <v>56</v>
      </c>
      <c r="B60" s="59" t="s">
        <v>153</v>
      </c>
      <c r="C60" s="22" t="s">
        <v>149</v>
      </c>
      <c r="D60" s="23" t="s">
        <v>150</v>
      </c>
      <c r="E60" s="59" t="s">
        <v>152</v>
      </c>
      <c r="F60" s="51">
        <v>34374</v>
      </c>
      <c r="G60" s="49">
        <f t="shared" si="0"/>
        <v>0</v>
      </c>
      <c r="H60" s="49">
        <f t="shared" si="1"/>
        <v>6600</v>
      </c>
      <c r="I60" s="50">
        <f t="shared" si="2"/>
        <v>27774</v>
      </c>
      <c r="J60" s="52"/>
      <c r="K60" s="28"/>
      <c r="L60" s="47"/>
      <c r="M60" s="38" t="s">
        <v>151</v>
      </c>
      <c r="N60" s="24"/>
      <c r="O60" s="25"/>
      <c r="P60" s="26"/>
      <c r="Q60" s="26">
        <v>1800</v>
      </c>
      <c r="R60" s="26"/>
      <c r="S60" s="26"/>
      <c r="T60" s="26">
        <v>4800</v>
      </c>
      <c r="U60" s="26"/>
      <c r="V60" s="26"/>
      <c r="W60" s="26"/>
      <c r="X60" s="26"/>
      <c r="Y60" s="26"/>
      <c r="Z60" s="26"/>
      <c r="AA60" s="26"/>
    </row>
    <row r="61" spans="1:27" s="39" customFormat="1" ht="145.5">
      <c r="A61" s="48">
        <v>57</v>
      </c>
      <c r="B61" s="59" t="s">
        <v>261</v>
      </c>
      <c r="C61" s="22" t="s">
        <v>258</v>
      </c>
      <c r="D61" s="23" t="s">
        <v>259</v>
      </c>
      <c r="E61" s="59" t="s">
        <v>260</v>
      </c>
      <c r="F61" s="51">
        <v>48300</v>
      </c>
      <c r="G61" s="49">
        <f t="shared" si="0"/>
        <v>13042</v>
      </c>
      <c r="H61" s="49">
        <f t="shared" si="1"/>
        <v>40434</v>
      </c>
      <c r="I61" s="50">
        <f t="shared" si="2"/>
        <v>7866</v>
      </c>
      <c r="J61" s="52">
        <v>1110630</v>
      </c>
      <c r="K61" s="28"/>
      <c r="L61" s="47"/>
      <c r="M61" s="38" t="s">
        <v>151</v>
      </c>
      <c r="N61" s="24"/>
      <c r="O61" s="25"/>
      <c r="P61" s="26"/>
      <c r="Q61" s="26"/>
      <c r="R61" s="26"/>
      <c r="S61" s="26">
        <v>13042</v>
      </c>
      <c r="T61" s="26">
        <v>27392</v>
      </c>
      <c r="U61" s="26"/>
      <c r="V61" s="26"/>
      <c r="W61" s="26"/>
      <c r="X61" s="26"/>
      <c r="Y61" s="26"/>
      <c r="Z61" s="26"/>
      <c r="AA61" s="26"/>
    </row>
    <row r="62" spans="1:27" s="39" customFormat="1" ht="145.5">
      <c r="A62" s="48">
        <v>58</v>
      </c>
      <c r="B62" s="59" t="s">
        <v>250</v>
      </c>
      <c r="C62" s="22" t="s">
        <v>246</v>
      </c>
      <c r="D62" s="23" t="s">
        <v>247</v>
      </c>
      <c r="E62" s="59" t="s">
        <v>248</v>
      </c>
      <c r="F62" s="51">
        <v>1050000</v>
      </c>
      <c r="G62" s="49">
        <f t="shared" si="0"/>
        <v>636933</v>
      </c>
      <c r="H62" s="49">
        <f t="shared" si="1"/>
        <v>682424</v>
      </c>
      <c r="I62" s="50">
        <f t="shared" si="2"/>
        <v>367576</v>
      </c>
      <c r="J62" s="52">
        <v>1110731</v>
      </c>
      <c r="K62" s="28"/>
      <c r="L62" s="47"/>
      <c r="M62" s="38" t="s">
        <v>249</v>
      </c>
      <c r="N62" s="24"/>
      <c r="O62" s="25"/>
      <c r="P62" s="26"/>
      <c r="Q62" s="26"/>
      <c r="R62" s="26"/>
      <c r="S62" s="26">
        <v>636933</v>
      </c>
      <c r="T62" s="26">
        <v>45491</v>
      </c>
      <c r="U62" s="26"/>
      <c r="V62" s="26"/>
      <c r="W62" s="26"/>
      <c r="X62" s="26"/>
      <c r="Y62" s="26"/>
      <c r="Z62" s="26"/>
      <c r="AA62" s="26"/>
    </row>
    <row r="63" spans="1:27" s="39" customFormat="1" ht="64.5">
      <c r="A63" s="48">
        <v>59</v>
      </c>
      <c r="B63" s="59" t="s">
        <v>289</v>
      </c>
      <c r="C63" s="22" t="s">
        <v>246</v>
      </c>
      <c r="D63" s="23" t="s">
        <v>287</v>
      </c>
      <c r="E63" s="59" t="s">
        <v>288</v>
      </c>
      <c r="F63" s="51">
        <v>8000</v>
      </c>
      <c r="G63" s="49">
        <f>S63</f>
        <v>0</v>
      </c>
      <c r="H63" s="49">
        <f t="shared" si="1"/>
        <v>0</v>
      </c>
      <c r="I63" s="50">
        <f>F63-H63</f>
        <v>8000</v>
      </c>
      <c r="J63" s="52">
        <v>11106</v>
      </c>
      <c r="K63" s="28"/>
      <c r="L63" s="47"/>
      <c r="M63" s="38" t="s">
        <v>249</v>
      </c>
      <c r="N63" s="24"/>
      <c r="O63" s="25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s="36" customFormat="1" ht="24.75" customHeight="1">
      <c r="A64" s="14"/>
      <c r="B64" s="15" t="s">
        <v>1</v>
      </c>
      <c r="C64" s="16"/>
      <c r="D64" s="17"/>
      <c r="E64" s="17"/>
      <c r="F64" s="18">
        <f>SUM(F5:F63)</f>
        <v>9705164</v>
      </c>
      <c r="G64" s="18">
        <f>SUM(G5:G63)</f>
        <v>1496731</v>
      </c>
      <c r="H64" s="18">
        <f>SUM(H5:H63)</f>
        <v>6376439</v>
      </c>
      <c r="I64" s="18">
        <f>SUM(I5:I63)</f>
        <v>3328725</v>
      </c>
      <c r="J64" s="19"/>
      <c r="K64" s="29"/>
      <c r="L64" s="40"/>
      <c r="M64" s="46"/>
      <c r="N64" s="32"/>
      <c r="O64" s="21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10" ht="6" customHeight="1">
      <c r="A65" s="3"/>
      <c r="B65" s="4"/>
      <c r="C65" s="5"/>
      <c r="D65" s="41"/>
      <c r="E65" s="4"/>
      <c r="F65" s="4"/>
      <c r="G65" s="4"/>
      <c r="H65" s="4"/>
      <c r="I65" s="4"/>
      <c r="J65" s="5"/>
    </row>
    <row r="66" spans="1:7" ht="15.75" hidden="1">
      <c r="A66" s="66" t="s">
        <v>50</v>
      </c>
      <c r="B66" s="66"/>
      <c r="C66" s="66"/>
      <c r="D66" s="66"/>
      <c r="E66" s="66"/>
      <c r="F66" s="66"/>
      <c r="G66" s="66"/>
    </row>
    <row r="67" spans="1:7" ht="15.75" hidden="1">
      <c r="A67" s="67" t="s">
        <v>51</v>
      </c>
      <c r="B67" s="67"/>
      <c r="C67" s="67"/>
      <c r="D67" s="67"/>
      <c r="E67" s="67"/>
      <c r="F67" s="67"/>
      <c r="G67" s="67"/>
    </row>
    <row r="68" spans="1:7" ht="15.75" hidden="1">
      <c r="A68" s="61" t="s">
        <v>52</v>
      </c>
      <c r="B68" s="61"/>
      <c r="C68" s="61"/>
      <c r="D68" s="61"/>
      <c r="E68" s="61"/>
      <c r="F68" s="61"/>
      <c r="G68" s="61"/>
    </row>
    <row r="69" spans="1:27" s="6" customFormat="1" ht="15.75" hidden="1">
      <c r="A69" s="61" t="s">
        <v>53</v>
      </c>
      <c r="B69" s="61"/>
      <c r="C69" s="61"/>
      <c r="D69" s="61"/>
      <c r="E69" s="61"/>
      <c r="F69" s="61"/>
      <c r="G69" s="61"/>
      <c r="J69" s="8"/>
      <c r="K69" s="30"/>
      <c r="L69" s="37"/>
      <c r="M69" s="42"/>
      <c r="N69" s="42"/>
      <c r="O69" s="43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1:27" s="6" customFormat="1" ht="19.5">
      <c r="A70" s="62" t="s">
        <v>54</v>
      </c>
      <c r="B70" s="62"/>
      <c r="C70" s="62"/>
      <c r="D70" s="7"/>
      <c r="E70" s="63" t="s">
        <v>55</v>
      </c>
      <c r="F70" s="63"/>
      <c r="G70" s="63"/>
      <c r="J70" s="8"/>
      <c r="K70" s="30"/>
      <c r="L70" s="37"/>
      <c r="M70" s="42"/>
      <c r="N70" s="42"/>
      <c r="O70" s="43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</sheetData>
  <sheetProtection/>
  <autoFilter ref="A4:AA64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66:G66"/>
    <mergeCell ref="A67:G67"/>
    <mergeCell ref="L3:L4"/>
    <mergeCell ref="M3:M4"/>
    <mergeCell ref="N3:N4"/>
    <mergeCell ref="O3:O4"/>
    <mergeCell ref="A68:G68"/>
    <mergeCell ref="A69:G69"/>
    <mergeCell ref="A70:C70"/>
    <mergeCell ref="E70:G70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2"/>
  <sheetViews>
    <sheetView view="pageBreakPreview" zoomScaleSheetLayoutView="100" zoomScalePageLayoutView="0" workbookViewId="0" topLeftCell="A1">
      <pane xSplit="3" ySplit="4" topLeftCell="D5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7" sqref="D57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hidden="1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1" width="9.00390625" style="37" customWidth="1"/>
    <col min="32" max="32" width="9.375" style="37" bestFit="1" customWidth="1"/>
    <col min="33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214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S5</f>
        <v>0</v>
      </c>
      <c r="H5" s="49">
        <f>SUM(P5:S5)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 aca="true" t="shared" si="0" ref="G6:G55">S6</f>
        <v>0</v>
      </c>
      <c r="H6" s="49">
        <f aca="true" t="shared" si="1" ref="H6:H55">SUM(P6:S6)</f>
        <v>33084</v>
      </c>
      <c r="I6" s="50">
        <f aca="true" t="shared" si="2" ref="I6:I55">F6-H6</f>
        <v>6796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/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60</v>
      </c>
      <c r="C7" s="48" t="s">
        <v>58</v>
      </c>
      <c r="D7" s="2" t="s">
        <v>112</v>
      </c>
      <c r="E7" s="47" t="s">
        <v>113</v>
      </c>
      <c r="F7" s="49">
        <v>255706</v>
      </c>
      <c r="G7" s="49">
        <f t="shared" si="0"/>
        <v>83180</v>
      </c>
      <c r="H7" s="49">
        <f t="shared" si="1"/>
        <v>255706</v>
      </c>
      <c r="I7" s="50">
        <f t="shared" si="2"/>
        <v>0</v>
      </c>
      <c r="J7" s="53" t="s">
        <v>59</v>
      </c>
      <c r="K7" s="27"/>
      <c r="L7" s="47"/>
      <c r="M7" s="45" t="s">
        <v>46</v>
      </c>
      <c r="N7" s="31"/>
      <c r="O7" s="20"/>
      <c r="P7" s="11">
        <v>94432</v>
      </c>
      <c r="Q7" s="11"/>
      <c r="R7" s="11">
        <v>78094</v>
      </c>
      <c r="S7" s="11">
        <v>83180</v>
      </c>
      <c r="T7" s="11"/>
      <c r="U7" s="11"/>
      <c r="V7" s="11"/>
      <c r="W7" s="11"/>
      <c r="X7" s="11"/>
      <c r="Y7" s="11"/>
      <c r="Z7" s="11"/>
      <c r="AA7" s="11"/>
    </row>
    <row r="8" spans="1:27" ht="81">
      <c r="A8" s="48">
        <v>4</v>
      </c>
      <c r="B8" s="47" t="s">
        <v>256</v>
      </c>
      <c r="C8" s="48" t="s">
        <v>58</v>
      </c>
      <c r="D8" s="2" t="s">
        <v>254</v>
      </c>
      <c r="E8" s="47" t="s">
        <v>255</v>
      </c>
      <c r="F8" s="49">
        <v>476217</v>
      </c>
      <c r="G8" s="49">
        <f t="shared" si="0"/>
        <v>36085</v>
      </c>
      <c r="H8" s="49">
        <f t="shared" si="1"/>
        <v>36085</v>
      </c>
      <c r="I8" s="50">
        <f t="shared" si="2"/>
        <v>440132</v>
      </c>
      <c r="J8" s="53" t="s">
        <v>59</v>
      </c>
      <c r="K8" s="27"/>
      <c r="L8" s="47"/>
      <c r="M8" s="45" t="s">
        <v>46</v>
      </c>
      <c r="N8" s="31"/>
      <c r="O8" s="20"/>
      <c r="P8" s="11"/>
      <c r="Q8" s="11"/>
      <c r="R8" s="11"/>
      <c r="S8" s="11">
        <f>119265-83180</f>
        <v>36085</v>
      </c>
      <c r="T8" s="11"/>
      <c r="U8" s="11"/>
      <c r="V8" s="11"/>
      <c r="W8" s="11"/>
      <c r="X8" s="11"/>
      <c r="Y8" s="11"/>
      <c r="Z8" s="11"/>
      <c r="AA8" s="11"/>
    </row>
    <row r="9" spans="1:27" ht="48">
      <c r="A9" s="48">
        <v>5</v>
      </c>
      <c r="B9" s="47"/>
      <c r="C9" s="48" t="s">
        <v>114</v>
      </c>
      <c r="D9" s="2" t="s">
        <v>257</v>
      </c>
      <c r="E9" s="47"/>
      <c r="F9" s="49">
        <v>9269</v>
      </c>
      <c r="G9" s="49">
        <f t="shared" si="0"/>
        <v>0</v>
      </c>
      <c r="H9" s="49">
        <f t="shared" si="1"/>
        <v>0</v>
      </c>
      <c r="I9" s="50">
        <f t="shared" si="2"/>
        <v>9269</v>
      </c>
      <c r="J9" s="53"/>
      <c r="K9" s="27"/>
      <c r="L9" s="47"/>
      <c r="M9" s="45" t="s">
        <v>57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07.5">
      <c r="A10" s="48">
        <v>6</v>
      </c>
      <c r="B10" s="47" t="s">
        <v>69</v>
      </c>
      <c r="C10" s="48" t="s">
        <v>66</v>
      </c>
      <c r="D10" s="2" t="s">
        <v>67</v>
      </c>
      <c r="E10" s="47" t="s">
        <v>68</v>
      </c>
      <c r="F10" s="49">
        <v>233415</v>
      </c>
      <c r="G10" s="49">
        <f t="shared" si="0"/>
        <v>51372</v>
      </c>
      <c r="H10" s="49">
        <f t="shared" si="1"/>
        <v>65431</v>
      </c>
      <c r="I10" s="50">
        <f t="shared" si="2"/>
        <v>167984</v>
      </c>
      <c r="J10" s="54">
        <v>1110731</v>
      </c>
      <c r="K10" s="27"/>
      <c r="L10" s="47"/>
      <c r="M10" s="45" t="s">
        <v>45</v>
      </c>
      <c r="N10" s="31"/>
      <c r="O10" s="20"/>
      <c r="P10" s="11">
        <v>7443</v>
      </c>
      <c r="Q10" s="11">
        <v>6616</v>
      </c>
      <c r="R10" s="11"/>
      <c r="S10" s="11">
        <v>51372</v>
      </c>
      <c r="T10" s="11"/>
      <c r="U10" s="11"/>
      <c r="V10" s="11"/>
      <c r="W10" s="11"/>
      <c r="X10" s="11"/>
      <c r="Y10" s="11"/>
      <c r="Z10" s="11"/>
      <c r="AA10" s="11"/>
    </row>
    <row r="11" spans="1:27" ht="356.25">
      <c r="A11" s="48">
        <v>7</v>
      </c>
      <c r="B11" s="47" t="s">
        <v>73</v>
      </c>
      <c r="C11" s="48" t="s">
        <v>70</v>
      </c>
      <c r="D11" s="2" t="s">
        <v>71</v>
      </c>
      <c r="E11" s="47" t="s">
        <v>72</v>
      </c>
      <c r="F11" s="49">
        <v>10000</v>
      </c>
      <c r="G11" s="49">
        <f t="shared" si="0"/>
        <v>0</v>
      </c>
      <c r="H11" s="49">
        <f t="shared" si="1"/>
        <v>0</v>
      </c>
      <c r="I11" s="50">
        <f t="shared" si="2"/>
        <v>10000</v>
      </c>
      <c r="J11" s="53"/>
      <c r="K11" s="27"/>
      <c r="L11" s="47"/>
      <c r="M11" s="45" t="s">
        <v>46</v>
      </c>
      <c r="N11" s="31"/>
      <c r="O11" s="2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23" t="s">
        <v>104</v>
      </c>
      <c r="C12" s="48" t="s">
        <v>101</v>
      </c>
      <c r="D12" s="2" t="s">
        <v>102</v>
      </c>
      <c r="E12" s="23" t="s">
        <v>103</v>
      </c>
      <c r="F12" s="49">
        <v>2907</v>
      </c>
      <c r="G12" s="49">
        <f t="shared" si="0"/>
        <v>0</v>
      </c>
      <c r="H12" s="49">
        <f t="shared" si="1"/>
        <v>2907</v>
      </c>
      <c r="I12" s="50">
        <f t="shared" si="2"/>
        <v>0</v>
      </c>
      <c r="J12" s="54">
        <v>1100731</v>
      </c>
      <c r="K12" s="27"/>
      <c r="L12" s="47"/>
      <c r="M12" s="45" t="s">
        <v>46</v>
      </c>
      <c r="N12" s="31"/>
      <c r="O12" s="20"/>
      <c r="P12" s="11">
        <v>2907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96.75">
      <c r="A13" s="48">
        <v>9</v>
      </c>
      <c r="B13" s="23" t="s">
        <v>241</v>
      </c>
      <c r="C13" s="48" t="s">
        <v>101</v>
      </c>
      <c r="D13" s="2" t="s">
        <v>239</v>
      </c>
      <c r="E13" s="23" t="s">
        <v>240</v>
      </c>
      <c r="F13" s="49">
        <v>142992</v>
      </c>
      <c r="G13" s="49">
        <f t="shared" si="0"/>
        <v>88308</v>
      </c>
      <c r="H13" s="49">
        <f t="shared" si="1"/>
        <v>88308</v>
      </c>
      <c r="I13" s="50">
        <f t="shared" si="2"/>
        <v>54684</v>
      </c>
      <c r="J13" s="54">
        <v>1110731</v>
      </c>
      <c r="K13" s="27"/>
      <c r="L13" s="47"/>
      <c r="M13" s="45" t="s">
        <v>46</v>
      </c>
      <c r="N13" s="31"/>
      <c r="O13" s="20"/>
      <c r="P13" s="11"/>
      <c r="Q13" s="11"/>
      <c r="R13" s="11"/>
      <c r="S13" s="11">
        <v>88308</v>
      </c>
      <c r="T13" s="11"/>
      <c r="U13" s="11"/>
      <c r="V13" s="11"/>
      <c r="W13" s="11"/>
      <c r="X13" s="11"/>
      <c r="Y13" s="11"/>
      <c r="Z13" s="11"/>
      <c r="AA13" s="11"/>
    </row>
    <row r="14" spans="1:27" ht="210">
      <c r="A14" s="48">
        <v>10</v>
      </c>
      <c r="B14" s="47" t="s">
        <v>96</v>
      </c>
      <c r="C14" s="48" t="s">
        <v>93</v>
      </c>
      <c r="D14" s="2" t="s">
        <v>94</v>
      </c>
      <c r="E14" s="47" t="s">
        <v>95</v>
      </c>
      <c r="F14" s="49">
        <v>33083</v>
      </c>
      <c r="G14" s="49">
        <f t="shared" si="0"/>
        <v>13233</v>
      </c>
      <c r="H14" s="49">
        <f t="shared" si="1"/>
        <v>33083</v>
      </c>
      <c r="I14" s="50">
        <f t="shared" si="2"/>
        <v>0</v>
      </c>
      <c r="J14" s="54">
        <v>1110731</v>
      </c>
      <c r="K14" s="27"/>
      <c r="L14" s="47"/>
      <c r="M14" s="45" t="s">
        <v>46</v>
      </c>
      <c r="N14" s="31"/>
      <c r="O14" s="20"/>
      <c r="P14" s="11">
        <v>9925</v>
      </c>
      <c r="Q14" s="11"/>
      <c r="R14" s="11">
        <v>9925</v>
      </c>
      <c r="S14" s="11">
        <v>13233</v>
      </c>
      <c r="T14" s="11"/>
      <c r="U14" s="11"/>
      <c r="V14" s="11"/>
      <c r="W14" s="11"/>
      <c r="X14" s="11"/>
      <c r="Y14" s="11"/>
      <c r="Z14" s="11"/>
      <c r="AA14" s="11"/>
    </row>
    <row r="15" spans="1:27" ht="145.5">
      <c r="A15" s="48">
        <v>11</v>
      </c>
      <c r="B15" s="47" t="s">
        <v>85</v>
      </c>
      <c r="C15" s="48" t="s">
        <v>82</v>
      </c>
      <c r="D15" s="2" t="s">
        <v>83</v>
      </c>
      <c r="E15" s="47" t="s">
        <v>84</v>
      </c>
      <c r="F15" s="49">
        <v>37612</v>
      </c>
      <c r="G15" s="49">
        <f t="shared" si="0"/>
        <v>0</v>
      </c>
      <c r="H15" s="49">
        <f t="shared" si="1"/>
        <v>0</v>
      </c>
      <c r="I15" s="50">
        <f t="shared" si="2"/>
        <v>37612</v>
      </c>
      <c r="J15" s="54">
        <v>1110731</v>
      </c>
      <c r="K15" s="27"/>
      <c r="L15" s="47"/>
      <c r="M15" s="45" t="s">
        <v>47</v>
      </c>
      <c r="N15" s="31"/>
      <c r="O15" s="2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132</v>
      </c>
      <c r="C16" s="48" t="s">
        <v>130</v>
      </c>
      <c r="D16" s="2" t="s">
        <v>131</v>
      </c>
      <c r="E16" s="47" t="s">
        <v>133</v>
      </c>
      <c r="F16" s="49">
        <f>65000+195950</f>
        <v>260950</v>
      </c>
      <c r="G16" s="49">
        <f t="shared" si="0"/>
        <v>9253</v>
      </c>
      <c r="H16" s="49">
        <f t="shared" si="1"/>
        <v>254532</v>
      </c>
      <c r="I16" s="50">
        <f t="shared" si="2"/>
        <v>6418</v>
      </c>
      <c r="J16" s="54">
        <v>1110731</v>
      </c>
      <c r="K16" s="27"/>
      <c r="L16" s="47"/>
      <c r="M16" s="45" t="s">
        <v>46</v>
      </c>
      <c r="N16" s="31"/>
      <c r="O16" s="20"/>
      <c r="P16" s="11">
        <v>236026</v>
      </c>
      <c r="Q16" s="11"/>
      <c r="R16" s="11">
        <v>9253</v>
      </c>
      <c r="S16" s="11">
        <v>9253</v>
      </c>
      <c r="T16" s="11"/>
      <c r="U16" s="11"/>
      <c r="V16" s="11"/>
      <c r="W16" s="11"/>
      <c r="X16" s="11"/>
      <c r="Y16" s="11"/>
      <c r="Z16" s="11"/>
      <c r="AA16" s="11"/>
    </row>
    <row r="17" spans="1:27" ht="258.75">
      <c r="A17" s="48">
        <v>13</v>
      </c>
      <c r="B17" s="47" t="s">
        <v>65</v>
      </c>
      <c r="C17" s="48" t="s">
        <v>62</v>
      </c>
      <c r="D17" s="2" t="s">
        <v>63</v>
      </c>
      <c r="E17" s="47" t="s">
        <v>64</v>
      </c>
      <c r="F17" s="49">
        <v>18829</v>
      </c>
      <c r="G17" s="49">
        <f t="shared" si="0"/>
        <v>1916</v>
      </c>
      <c r="H17" s="49">
        <f t="shared" si="1"/>
        <v>6000</v>
      </c>
      <c r="I17" s="50">
        <f t="shared" si="2"/>
        <v>12829</v>
      </c>
      <c r="J17" s="54">
        <v>1110710</v>
      </c>
      <c r="K17" s="27"/>
      <c r="L17" s="47"/>
      <c r="M17" s="45" t="s">
        <v>43</v>
      </c>
      <c r="N17" s="31"/>
      <c r="O17" s="20"/>
      <c r="P17" s="11"/>
      <c r="Q17" s="11">
        <v>4084</v>
      </c>
      <c r="R17" s="11"/>
      <c r="S17" s="11">
        <v>1916</v>
      </c>
      <c r="T17" s="11"/>
      <c r="U17" s="11"/>
      <c r="V17" s="11"/>
      <c r="W17" s="11"/>
      <c r="X17" s="11"/>
      <c r="Y17" s="11"/>
      <c r="Z17" s="11"/>
      <c r="AA17" s="11"/>
    </row>
    <row r="18" spans="1:27" ht="177.75">
      <c r="A18" s="48">
        <v>14</v>
      </c>
      <c r="B18" s="47" t="s">
        <v>197</v>
      </c>
      <c r="C18" s="48" t="s">
        <v>62</v>
      </c>
      <c r="D18" s="2" t="s">
        <v>195</v>
      </c>
      <c r="E18" s="47" t="s">
        <v>196</v>
      </c>
      <c r="F18" s="49">
        <v>48420</v>
      </c>
      <c r="G18" s="49">
        <f t="shared" si="0"/>
        <v>42420</v>
      </c>
      <c r="H18" s="49">
        <f t="shared" si="1"/>
        <v>42420</v>
      </c>
      <c r="I18" s="50">
        <f t="shared" si="2"/>
        <v>6000</v>
      </c>
      <c r="J18" s="54">
        <v>1110731</v>
      </c>
      <c r="K18" s="27"/>
      <c r="L18" s="47"/>
      <c r="M18" s="45" t="s">
        <v>43</v>
      </c>
      <c r="N18" s="31"/>
      <c r="O18" s="20"/>
      <c r="P18" s="11"/>
      <c r="Q18" s="11"/>
      <c r="R18" s="11"/>
      <c r="S18" s="11">
        <v>42420</v>
      </c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218</v>
      </c>
      <c r="C19" s="48" t="s">
        <v>62</v>
      </c>
      <c r="D19" s="2" t="s">
        <v>216</v>
      </c>
      <c r="E19" s="47" t="s">
        <v>217</v>
      </c>
      <c r="F19" s="49">
        <v>4000</v>
      </c>
      <c r="G19" s="49">
        <f t="shared" si="0"/>
        <v>0</v>
      </c>
      <c r="H19" s="49">
        <f t="shared" si="1"/>
        <v>0</v>
      </c>
      <c r="I19" s="50">
        <f t="shared" si="2"/>
        <v>4000</v>
      </c>
      <c r="J19" s="54">
        <v>1110422</v>
      </c>
      <c r="K19" s="27"/>
      <c r="L19" s="47"/>
      <c r="M19" s="45" t="s">
        <v>46</v>
      </c>
      <c r="N19" s="31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96.75">
      <c r="A20" s="48">
        <v>16</v>
      </c>
      <c r="B20" s="47" t="s">
        <v>81</v>
      </c>
      <c r="C20" s="48" t="s">
        <v>78</v>
      </c>
      <c r="D20" s="2" t="s">
        <v>80</v>
      </c>
      <c r="E20" s="47" t="s">
        <v>79</v>
      </c>
      <c r="F20" s="49">
        <v>21081</v>
      </c>
      <c r="G20" s="49">
        <f t="shared" si="0"/>
        <v>0</v>
      </c>
      <c r="H20" s="49">
        <f t="shared" si="1"/>
        <v>368</v>
      </c>
      <c r="I20" s="50">
        <f t="shared" si="2"/>
        <v>20713</v>
      </c>
      <c r="J20" s="52">
        <v>1110731</v>
      </c>
      <c r="K20" s="27"/>
      <c r="L20" s="47"/>
      <c r="M20" s="45" t="s">
        <v>43</v>
      </c>
      <c r="N20" s="31"/>
      <c r="O20" s="20"/>
      <c r="P20" s="11"/>
      <c r="Q20" s="11">
        <v>368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77.75">
      <c r="A21" s="48">
        <v>17</v>
      </c>
      <c r="B21" s="47" t="s">
        <v>209</v>
      </c>
      <c r="C21" s="48" t="s">
        <v>74</v>
      </c>
      <c r="D21" s="2" t="s">
        <v>75</v>
      </c>
      <c r="E21" s="47" t="s">
        <v>76</v>
      </c>
      <c r="F21" s="49">
        <v>4411</v>
      </c>
      <c r="G21" s="49">
        <f t="shared" si="0"/>
        <v>0</v>
      </c>
      <c r="H21" s="49">
        <f t="shared" si="1"/>
        <v>4411</v>
      </c>
      <c r="I21" s="50">
        <f t="shared" si="2"/>
        <v>0</v>
      </c>
      <c r="J21" s="52">
        <v>1110731</v>
      </c>
      <c r="K21" s="27"/>
      <c r="L21" s="47"/>
      <c r="M21" s="45" t="s">
        <v>46</v>
      </c>
      <c r="N21" s="31"/>
      <c r="O21" s="20"/>
      <c r="P21" s="11">
        <v>4411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62">
      <c r="A22" s="48">
        <v>18</v>
      </c>
      <c r="B22" s="47" t="s">
        <v>208</v>
      </c>
      <c r="C22" s="48" t="s">
        <v>74</v>
      </c>
      <c r="D22" s="2" t="s">
        <v>207</v>
      </c>
      <c r="E22" s="47" t="s">
        <v>206</v>
      </c>
      <c r="F22" s="49">
        <v>30878</v>
      </c>
      <c r="G22" s="49">
        <f t="shared" si="0"/>
        <v>7352</v>
      </c>
      <c r="H22" s="49">
        <f t="shared" si="1"/>
        <v>11763</v>
      </c>
      <c r="I22" s="50">
        <f t="shared" si="2"/>
        <v>19115</v>
      </c>
      <c r="J22" s="52">
        <v>1110731</v>
      </c>
      <c r="K22" s="27"/>
      <c r="L22" s="47"/>
      <c r="M22" s="45" t="s">
        <v>46</v>
      </c>
      <c r="N22" s="31"/>
      <c r="O22" s="20"/>
      <c r="P22" s="11"/>
      <c r="Q22" s="11"/>
      <c r="R22" s="11">
        <v>4411</v>
      </c>
      <c r="S22" s="11">
        <v>7352</v>
      </c>
      <c r="T22" s="11"/>
      <c r="U22" s="11"/>
      <c r="V22" s="11"/>
      <c r="W22" s="11"/>
      <c r="X22" s="11"/>
      <c r="Y22" s="11"/>
      <c r="Z22" s="11"/>
      <c r="AA22" s="11"/>
    </row>
    <row r="23" spans="1:27" ht="64.5">
      <c r="A23" s="48">
        <v>19</v>
      </c>
      <c r="B23" s="47"/>
      <c r="C23" s="48" t="s">
        <v>86</v>
      </c>
      <c r="D23" s="2" t="s">
        <v>88</v>
      </c>
      <c r="E23" s="47" t="s">
        <v>87</v>
      </c>
      <c r="F23" s="49">
        <v>120000</v>
      </c>
      <c r="G23" s="49">
        <f t="shared" si="0"/>
        <v>0</v>
      </c>
      <c r="H23" s="49">
        <f t="shared" si="1"/>
        <v>0</v>
      </c>
      <c r="I23" s="50">
        <f t="shared" si="2"/>
        <v>120000</v>
      </c>
      <c r="J23" s="52">
        <v>1110731</v>
      </c>
      <c r="K23" s="27"/>
      <c r="L23" s="47"/>
      <c r="M23" s="45" t="s">
        <v>46</v>
      </c>
      <c r="N23" s="31"/>
      <c r="O23" s="2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2">
      <c r="A24" s="48">
        <v>20</v>
      </c>
      <c r="B24" s="47" t="s">
        <v>166</v>
      </c>
      <c r="C24" s="48" t="s">
        <v>163</v>
      </c>
      <c r="D24" s="2" t="s">
        <v>164</v>
      </c>
      <c r="E24" s="47" t="s">
        <v>165</v>
      </c>
      <c r="F24" s="49">
        <v>4000</v>
      </c>
      <c r="G24" s="49">
        <f t="shared" si="0"/>
        <v>4000</v>
      </c>
      <c r="H24" s="49">
        <f t="shared" si="1"/>
        <v>4000</v>
      </c>
      <c r="I24" s="50">
        <f t="shared" si="2"/>
        <v>0</v>
      </c>
      <c r="J24" s="52">
        <v>1110331</v>
      </c>
      <c r="K24" s="27">
        <v>44670</v>
      </c>
      <c r="L24" s="47"/>
      <c r="M24" s="45" t="s">
        <v>45</v>
      </c>
      <c r="N24" s="31"/>
      <c r="O24" s="20"/>
      <c r="P24" s="11"/>
      <c r="Q24" s="11"/>
      <c r="R24" s="11"/>
      <c r="S24" s="11">
        <v>4000</v>
      </c>
      <c r="T24" s="11"/>
      <c r="U24" s="11"/>
      <c r="V24" s="11"/>
      <c r="W24" s="11"/>
      <c r="X24" s="11"/>
      <c r="Y24" s="11"/>
      <c r="Z24" s="11"/>
      <c r="AA24" s="11"/>
    </row>
    <row r="25" spans="1:27" ht="81">
      <c r="A25" s="48">
        <v>21</v>
      </c>
      <c r="B25" s="23" t="s">
        <v>213</v>
      </c>
      <c r="C25" s="48" t="s">
        <v>210</v>
      </c>
      <c r="D25" s="2" t="s">
        <v>211</v>
      </c>
      <c r="E25" s="23" t="s">
        <v>212</v>
      </c>
      <c r="F25" s="49">
        <v>416373</v>
      </c>
      <c r="G25" s="49">
        <f t="shared" si="0"/>
        <v>0</v>
      </c>
      <c r="H25" s="49">
        <f t="shared" si="1"/>
        <v>0</v>
      </c>
      <c r="I25" s="50">
        <f t="shared" si="2"/>
        <v>416373</v>
      </c>
      <c r="J25" s="52">
        <v>11107</v>
      </c>
      <c r="K25" s="27"/>
      <c r="L25" s="47"/>
      <c r="M25" s="45" t="s">
        <v>57</v>
      </c>
      <c r="N25" s="31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96.75">
      <c r="A26" s="48">
        <v>22</v>
      </c>
      <c r="B26" s="47" t="s">
        <v>148</v>
      </c>
      <c r="C26" s="48" t="s">
        <v>145</v>
      </c>
      <c r="D26" s="2" t="s">
        <v>146</v>
      </c>
      <c r="E26" s="47" t="s">
        <v>147</v>
      </c>
      <c r="F26" s="49">
        <v>8000</v>
      </c>
      <c r="G26" s="49">
        <f t="shared" si="0"/>
        <v>0</v>
      </c>
      <c r="H26" s="49">
        <f t="shared" si="1"/>
        <v>8000</v>
      </c>
      <c r="I26" s="50">
        <f t="shared" si="2"/>
        <v>0</v>
      </c>
      <c r="J26" s="52"/>
      <c r="K26" s="27"/>
      <c r="L26" s="47"/>
      <c r="M26" s="45" t="s">
        <v>44</v>
      </c>
      <c r="N26" s="31"/>
      <c r="O26" s="20"/>
      <c r="P26" s="11"/>
      <c r="Q26" s="11">
        <v>8000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210">
      <c r="A27" s="48">
        <v>23</v>
      </c>
      <c r="B27" s="47" t="s">
        <v>238</v>
      </c>
      <c r="C27" s="48" t="s">
        <v>234</v>
      </c>
      <c r="D27" s="2" t="s">
        <v>235</v>
      </c>
      <c r="E27" s="47" t="s">
        <v>236</v>
      </c>
      <c r="F27" s="49">
        <v>92634</v>
      </c>
      <c r="G27" s="49">
        <f t="shared" si="0"/>
        <v>3309</v>
      </c>
      <c r="H27" s="49">
        <f t="shared" si="1"/>
        <v>3309</v>
      </c>
      <c r="I27" s="50">
        <f t="shared" si="2"/>
        <v>89325</v>
      </c>
      <c r="J27" s="52">
        <v>1110731</v>
      </c>
      <c r="K27" s="27"/>
      <c r="L27" s="47"/>
      <c r="M27" s="45" t="s">
        <v>237</v>
      </c>
      <c r="N27" s="31"/>
      <c r="O27" s="20"/>
      <c r="P27" s="11"/>
      <c r="Q27" s="11"/>
      <c r="R27" s="11"/>
      <c r="S27" s="11">
        <v>3309</v>
      </c>
      <c r="T27" s="11"/>
      <c r="U27" s="11"/>
      <c r="V27" s="11"/>
      <c r="W27" s="11"/>
      <c r="X27" s="11"/>
      <c r="Y27" s="11"/>
      <c r="Z27" s="11"/>
      <c r="AA27" s="11"/>
    </row>
    <row r="28" spans="1:27" ht="113.25">
      <c r="A28" s="48">
        <v>24</v>
      </c>
      <c r="B28" s="47" t="s">
        <v>181</v>
      </c>
      <c r="C28" s="48" t="s">
        <v>270</v>
      </c>
      <c r="D28" s="2" t="s">
        <v>179</v>
      </c>
      <c r="E28" s="47" t="s">
        <v>180</v>
      </c>
      <c r="F28" s="49">
        <v>40000</v>
      </c>
      <c r="G28" s="49">
        <f>S28</f>
        <v>0</v>
      </c>
      <c r="H28" s="49">
        <f>SUM(P28:S28)</f>
        <v>0</v>
      </c>
      <c r="I28" s="50">
        <f>F28-H28</f>
        <v>40000</v>
      </c>
      <c r="J28" s="52">
        <v>1110731</v>
      </c>
      <c r="K28" s="27"/>
      <c r="L28" s="47"/>
      <c r="M28" s="45" t="s">
        <v>47</v>
      </c>
      <c r="N28" s="31"/>
      <c r="O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62">
      <c r="A29" s="48">
        <v>25</v>
      </c>
      <c r="B29" s="47" t="s">
        <v>156</v>
      </c>
      <c r="C29" s="48" t="s">
        <v>154</v>
      </c>
      <c r="D29" s="2" t="s">
        <v>155</v>
      </c>
      <c r="E29" s="47" t="s">
        <v>157</v>
      </c>
      <c r="F29" s="49">
        <v>246000</v>
      </c>
      <c r="G29" s="49">
        <f t="shared" si="0"/>
        <v>49009</v>
      </c>
      <c r="H29" s="49">
        <f t="shared" si="1"/>
        <v>121716</v>
      </c>
      <c r="I29" s="50">
        <f t="shared" si="2"/>
        <v>124284</v>
      </c>
      <c r="J29" s="52">
        <v>1110731</v>
      </c>
      <c r="K29" s="27"/>
      <c r="L29" s="47"/>
      <c r="M29" s="45" t="s">
        <v>46</v>
      </c>
      <c r="N29" s="31"/>
      <c r="O29" s="20"/>
      <c r="P29" s="11"/>
      <c r="Q29" s="11"/>
      <c r="R29" s="11">
        <v>72707</v>
      </c>
      <c r="S29" s="11">
        <v>49009</v>
      </c>
      <c r="T29" s="11"/>
      <c r="U29" s="11"/>
      <c r="V29" s="11"/>
      <c r="W29" s="11"/>
      <c r="X29" s="11"/>
      <c r="Y29" s="11"/>
      <c r="Z29" s="11"/>
      <c r="AA29" s="11"/>
    </row>
    <row r="30" spans="1:27" ht="64.5">
      <c r="A30" s="48">
        <v>26</v>
      </c>
      <c r="B30" s="47" t="s">
        <v>252</v>
      </c>
      <c r="C30" s="48" t="s">
        <v>154</v>
      </c>
      <c r="D30" s="2" t="s">
        <v>253</v>
      </c>
      <c r="E30" s="47" t="s">
        <v>251</v>
      </c>
      <c r="F30" s="49">
        <v>5000</v>
      </c>
      <c r="G30" s="49">
        <f t="shared" si="0"/>
        <v>0</v>
      </c>
      <c r="H30" s="49">
        <f t="shared" si="1"/>
        <v>0</v>
      </c>
      <c r="I30" s="50">
        <f t="shared" si="2"/>
        <v>5000</v>
      </c>
      <c r="J30" s="52">
        <v>11107</v>
      </c>
      <c r="K30" s="27"/>
      <c r="L30" s="47"/>
      <c r="M30" s="45" t="s">
        <v>46</v>
      </c>
      <c r="N30" s="31"/>
      <c r="O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64.5">
      <c r="A31" s="48">
        <v>27</v>
      </c>
      <c r="B31" s="47" t="s">
        <v>225</v>
      </c>
      <c r="C31" s="48" t="s">
        <v>223</v>
      </c>
      <c r="D31" s="2" t="s">
        <v>226</v>
      </c>
      <c r="E31" s="47" t="s">
        <v>224</v>
      </c>
      <c r="F31" s="49">
        <v>1000</v>
      </c>
      <c r="G31" s="49">
        <f t="shared" si="0"/>
        <v>0</v>
      </c>
      <c r="H31" s="49">
        <f t="shared" si="1"/>
        <v>0</v>
      </c>
      <c r="I31" s="50">
        <f t="shared" si="2"/>
        <v>1000</v>
      </c>
      <c r="J31" s="52">
        <v>11105</v>
      </c>
      <c r="K31" s="27"/>
      <c r="L31" s="47"/>
      <c r="M31" s="45" t="s">
        <v>46</v>
      </c>
      <c r="N31" s="31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48">
      <c r="A32" s="48">
        <v>28</v>
      </c>
      <c r="B32" s="47"/>
      <c r="C32" s="48" t="s">
        <v>223</v>
      </c>
      <c r="D32" s="2" t="s">
        <v>233</v>
      </c>
      <c r="E32" s="47" t="s">
        <v>232</v>
      </c>
      <c r="F32" s="49">
        <v>50000</v>
      </c>
      <c r="G32" s="49">
        <f t="shared" si="0"/>
        <v>0</v>
      </c>
      <c r="H32" s="49">
        <f t="shared" si="1"/>
        <v>0</v>
      </c>
      <c r="I32" s="50">
        <f t="shared" si="2"/>
        <v>50000</v>
      </c>
      <c r="J32" s="52"/>
      <c r="K32" s="27"/>
      <c r="L32" s="47"/>
      <c r="M32" s="45" t="s">
        <v>231</v>
      </c>
      <c r="N32" s="31"/>
      <c r="O32" s="2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64.5">
      <c r="A33" s="48">
        <v>29</v>
      </c>
      <c r="B33" s="47" t="s">
        <v>265</v>
      </c>
      <c r="C33" s="48" t="s">
        <v>262</v>
      </c>
      <c r="D33" s="2" t="s">
        <v>263</v>
      </c>
      <c r="E33" s="47" t="s">
        <v>264</v>
      </c>
      <c r="F33" s="49">
        <v>10000</v>
      </c>
      <c r="G33" s="49">
        <f t="shared" si="0"/>
        <v>0</v>
      </c>
      <c r="H33" s="49">
        <f t="shared" si="1"/>
        <v>0</v>
      </c>
      <c r="I33" s="50">
        <f t="shared" si="2"/>
        <v>10000</v>
      </c>
      <c r="J33" s="52">
        <v>11112</v>
      </c>
      <c r="K33" s="27"/>
      <c r="L33" s="47"/>
      <c r="M33" s="45" t="s">
        <v>57</v>
      </c>
      <c r="N33" s="31"/>
      <c r="O33" s="2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39" ht="48">
      <c r="A34" s="48">
        <v>30</v>
      </c>
      <c r="B34" s="47" t="s">
        <v>98</v>
      </c>
      <c r="C34" s="48" t="s">
        <v>97</v>
      </c>
      <c r="D34" s="2" t="s">
        <v>99</v>
      </c>
      <c r="E34" s="47" t="s">
        <v>215</v>
      </c>
      <c r="F34" s="49">
        <f>SUM(AB34:AM34)</f>
        <v>1363738</v>
      </c>
      <c r="G34" s="49">
        <f t="shared" si="0"/>
        <v>257436</v>
      </c>
      <c r="H34" s="49">
        <f t="shared" si="1"/>
        <v>1325459</v>
      </c>
      <c r="I34" s="50">
        <f t="shared" si="2"/>
        <v>38279</v>
      </c>
      <c r="J34" s="13">
        <v>11112</v>
      </c>
      <c r="K34" s="27"/>
      <c r="L34" s="23"/>
      <c r="M34" s="45" t="s">
        <v>48</v>
      </c>
      <c r="N34" s="9"/>
      <c r="O34" s="20"/>
      <c r="P34" s="11">
        <v>553151</v>
      </c>
      <c r="Q34" s="11">
        <v>257436</v>
      </c>
      <c r="R34" s="11">
        <v>257436</v>
      </c>
      <c r="S34" s="11">
        <v>257436</v>
      </c>
      <c r="T34" s="11"/>
      <c r="U34" s="11"/>
      <c r="V34" s="11"/>
      <c r="W34" s="11"/>
      <c r="X34" s="11"/>
      <c r="Y34" s="11"/>
      <c r="Z34" s="11"/>
      <c r="AA34" s="11"/>
      <c r="AB34" s="44">
        <v>295715</v>
      </c>
      <c r="AC34" s="44">
        <v>295715</v>
      </c>
      <c r="AD34" s="44">
        <v>257436</v>
      </c>
      <c r="AE34" s="44">
        <v>257436</v>
      </c>
      <c r="AF34" s="44">
        <v>257436</v>
      </c>
      <c r="AG34" s="44"/>
      <c r="AH34" s="44"/>
      <c r="AI34" s="44"/>
      <c r="AJ34" s="44"/>
      <c r="AK34" s="44"/>
      <c r="AL34" s="44"/>
      <c r="AM34" s="44"/>
    </row>
    <row r="35" spans="1:39" ht="48">
      <c r="A35" s="48">
        <v>31</v>
      </c>
      <c r="B35" s="47" t="s">
        <v>120</v>
      </c>
      <c r="C35" s="48" t="s">
        <v>117</v>
      </c>
      <c r="D35" s="2" t="s">
        <v>118</v>
      </c>
      <c r="E35" s="47" t="s">
        <v>215</v>
      </c>
      <c r="F35" s="49">
        <f>SUM(AB35:AM35)</f>
        <v>220000</v>
      </c>
      <c r="G35" s="49">
        <f t="shared" si="0"/>
        <v>8100</v>
      </c>
      <c r="H35" s="49">
        <f t="shared" si="1"/>
        <v>208100</v>
      </c>
      <c r="I35" s="50">
        <f t="shared" si="2"/>
        <v>11900</v>
      </c>
      <c r="J35" s="13">
        <v>11112</v>
      </c>
      <c r="K35" s="27"/>
      <c r="L35" s="23"/>
      <c r="M35" s="45" t="s">
        <v>48</v>
      </c>
      <c r="N35" s="9"/>
      <c r="O35" s="20"/>
      <c r="P35" s="11"/>
      <c r="Q35" s="11"/>
      <c r="R35" s="11">
        <v>200000</v>
      </c>
      <c r="S35" s="11">
        <v>8100</v>
      </c>
      <c r="T35" s="11"/>
      <c r="U35" s="11"/>
      <c r="V35" s="11"/>
      <c r="W35" s="11"/>
      <c r="X35" s="11"/>
      <c r="Y35" s="11"/>
      <c r="Z35" s="11"/>
      <c r="AA35" s="11"/>
      <c r="AB35" s="44"/>
      <c r="AC35" s="44">
        <v>200000</v>
      </c>
      <c r="AD35" s="44"/>
      <c r="AE35" s="44"/>
      <c r="AF35" s="44">
        <v>20000</v>
      </c>
      <c r="AG35" s="44"/>
      <c r="AH35" s="44"/>
      <c r="AI35" s="44"/>
      <c r="AJ35" s="44"/>
      <c r="AK35" s="44"/>
      <c r="AL35" s="44"/>
      <c r="AM35" s="44"/>
    </row>
    <row r="36" spans="1:39" ht="64.5">
      <c r="A36" s="48">
        <v>32</v>
      </c>
      <c r="B36" s="47" t="s">
        <v>194</v>
      </c>
      <c r="C36" s="48" t="s">
        <v>190</v>
      </c>
      <c r="D36" s="2" t="s">
        <v>191</v>
      </c>
      <c r="E36" s="47" t="s">
        <v>193</v>
      </c>
      <c r="F36" s="49">
        <v>158816</v>
      </c>
      <c r="G36" s="49">
        <f t="shared" si="0"/>
        <v>0</v>
      </c>
      <c r="H36" s="49">
        <f t="shared" si="1"/>
        <v>0</v>
      </c>
      <c r="I36" s="50">
        <f t="shared" si="2"/>
        <v>158816</v>
      </c>
      <c r="J36" s="13">
        <v>11112</v>
      </c>
      <c r="K36" s="27"/>
      <c r="L36" s="23"/>
      <c r="M36" s="45" t="s">
        <v>192</v>
      </c>
      <c r="N36" s="9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ht="96.75">
      <c r="A37" s="48">
        <v>33</v>
      </c>
      <c r="B37" s="58" t="s">
        <v>245</v>
      </c>
      <c r="C37" s="48" t="s">
        <v>242</v>
      </c>
      <c r="D37" s="2" t="s">
        <v>243</v>
      </c>
      <c r="E37" s="47" t="s">
        <v>244</v>
      </c>
      <c r="F37" s="49">
        <v>20000</v>
      </c>
      <c r="G37" s="49">
        <f t="shared" si="0"/>
        <v>0</v>
      </c>
      <c r="H37" s="49">
        <f t="shared" si="1"/>
        <v>0</v>
      </c>
      <c r="I37" s="50">
        <f t="shared" si="2"/>
        <v>20000</v>
      </c>
      <c r="J37" s="13"/>
      <c r="K37" s="27"/>
      <c r="L37" s="23"/>
      <c r="M37" s="45" t="s">
        <v>48</v>
      </c>
      <c r="N37" s="9"/>
      <c r="O37" s="2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ht="96.75">
      <c r="A38" s="48">
        <v>34</v>
      </c>
      <c r="B38" s="58" t="s">
        <v>221</v>
      </c>
      <c r="C38" s="48" t="s">
        <v>220</v>
      </c>
      <c r="D38" s="2" t="s">
        <v>222</v>
      </c>
      <c r="E38" s="47" t="s">
        <v>219</v>
      </c>
      <c r="F38" s="49">
        <v>46410</v>
      </c>
      <c r="G38" s="49">
        <f t="shared" si="0"/>
        <v>5950</v>
      </c>
      <c r="H38" s="49">
        <f t="shared" si="1"/>
        <v>5950</v>
      </c>
      <c r="I38" s="50">
        <f t="shared" si="2"/>
        <v>40460</v>
      </c>
      <c r="J38" s="13">
        <v>1110430</v>
      </c>
      <c r="K38" s="27"/>
      <c r="L38" s="23"/>
      <c r="M38" s="45" t="s">
        <v>43</v>
      </c>
      <c r="N38" s="9"/>
      <c r="O38" s="20"/>
      <c r="P38" s="11"/>
      <c r="Q38" s="11"/>
      <c r="R38" s="11"/>
      <c r="S38" s="11">
        <v>5950</v>
      </c>
      <c r="T38" s="11"/>
      <c r="U38" s="11"/>
      <c r="V38" s="11"/>
      <c r="W38" s="11"/>
      <c r="X38" s="11"/>
      <c r="Y38" s="11"/>
      <c r="Z38" s="11"/>
      <c r="AA38" s="11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ht="96.75">
      <c r="A39" s="48">
        <v>35</v>
      </c>
      <c r="B39" s="58" t="s">
        <v>201</v>
      </c>
      <c r="C39" s="48" t="s">
        <v>198</v>
      </c>
      <c r="D39" s="2" t="s">
        <v>199</v>
      </c>
      <c r="E39" s="47" t="s">
        <v>200</v>
      </c>
      <c r="F39" s="49">
        <v>85234</v>
      </c>
      <c r="G39" s="49">
        <f t="shared" si="0"/>
        <v>0</v>
      </c>
      <c r="H39" s="49">
        <f t="shared" si="1"/>
        <v>13600</v>
      </c>
      <c r="I39" s="50">
        <f t="shared" si="2"/>
        <v>71634</v>
      </c>
      <c r="J39" s="13">
        <v>1110430</v>
      </c>
      <c r="K39" s="27">
        <v>44679</v>
      </c>
      <c r="L39" s="23"/>
      <c r="M39" s="45" t="s">
        <v>43</v>
      </c>
      <c r="N39" s="9"/>
      <c r="O39" s="20"/>
      <c r="P39" s="11"/>
      <c r="Q39" s="11"/>
      <c r="R39" s="11">
        <v>13600</v>
      </c>
      <c r="S39" s="11"/>
      <c r="T39" s="11"/>
      <c r="U39" s="11"/>
      <c r="V39" s="11"/>
      <c r="W39" s="11"/>
      <c r="X39" s="11"/>
      <c r="Y39" s="11"/>
      <c r="Z39" s="11"/>
      <c r="AA39" s="11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ht="145.5">
      <c r="A40" s="48">
        <v>36</v>
      </c>
      <c r="B40" s="58" t="s">
        <v>269</v>
      </c>
      <c r="C40" s="48" t="s">
        <v>266</v>
      </c>
      <c r="D40" s="2" t="s">
        <v>267</v>
      </c>
      <c r="E40" s="47" t="s">
        <v>268</v>
      </c>
      <c r="F40" s="49">
        <v>40000</v>
      </c>
      <c r="G40" s="49">
        <f t="shared" si="0"/>
        <v>0</v>
      </c>
      <c r="H40" s="49">
        <f t="shared" si="1"/>
        <v>0</v>
      </c>
      <c r="I40" s="50">
        <f t="shared" si="2"/>
        <v>40000</v>
      </c>
      <c r="J40" s="13"/>
      <c r="K40" s="27"/>
      <c r="L40" s="23"/>
      <c r="M40" s="45" t="s">
        <v>43</v>
      </c>
      <c r="N40" s="9"/>
      <c r="O40" s="2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ht="96.75">
      <c r="A41" s="48">
        <v>37</v>
      </c>
      <c r="B41" s="47" t="s">
        <v>144</v>
      </c>
      <c r="C41" s="48" t="s">
        <v>140</v>
      </c>
      <c r="D41" s="2" t="s">
        <v>141</v>
      </c>
      <c r="E41" s="47" t="s">
        <v>143</v>
      </c>
      <c r="F41" s="49">
        <v>50000</v>
      </c>
      <c r="G41" s="49">
        <f t="shared" si="0"/>
        <v>50000</v>
      </c>
      <c r="H41" s="49">
        <f t="shared" si="1"/>
        <v>50000</v>
      </c>
      <c r="I41" s="50">
        <f t="shared" si="2"/>
        <v>0</v>
      </c>
      <c r="J41" s="13">
        <v>1110731</v>
      </c>
      <c r="K41" s="27"/>
      <c r="L41" s="23"/>
      <c r="M41" s="45" t="s">
        <v>142</v>
      </c>
      <c r="N41" s="9"/>
      <c r="O41" s="20"/>
      <c r="P41" s="11"/>
      <c r="Q41" s="11"/>
      <c r="R41" s="11"/>
      <c r="S41" s="11">
        <v>50000</v>
      </c>
      <c r="T41" s="11"/>
      <c r="U41" s="11"/>
      <c r="V41" s="11"/>
      <c r="W41" s="11"/>
      <c r="X41" s="11"/>
      <c r="Y41" s="11"/>
      <c r="Z41" s="11"/>
      <c r="AA41" s="11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39" ht="81">
      <c r="A42" s="48">
        <v>38</v>
      </c>
      <c r="B42" s="60" t="s">
        <v>111</v>
      </c>
      <c r="C42" s="48" t="s">
        <v>92</v>
      </c>
      <c r="D42" s="2" t="s">
        <v>109</v>
      </c>
      <c r="E42" s="47" t="s">
        <v>110</v>
      </c>
      <c r="F42" s="49">
        <v>4240</v>
      </c>
      <c r="G42" s="49">
        <f t="shared" si="0"/>
        <v>0</v>
      </c>
      <c r="H42" s="49">
        <f t="shared" si="1"/>
        <v>0</v>
      </c>
      <c r="I42" s="50">
        <f t="shared" si="2"/>
        <v>4240</v>
      </c>
      <c r="J42" s="13">
        <v>11012</v>
      </c>
      <c r="K42" s="27"/>
      <c r="L42" s="47"/>
      <c r="M42" s="45" t="s">
        <v>56</v>
      </c>
      <c r="N42" s="9"/>
      <c r="O42" s="20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9" ht="81">
      <c r="A43" s="48">
        <v>39</v>
      </c>
      <c r="B43" s="47" t="s">
        <v>124</v>
      </c>
      <c r="C43" s="48" t="s">
        <v>121</v>
      </c>
      <c r="D43" s="2" t="s">
        <v>122</v>
      </c>
      <c r="E43" s="47" t="s">
        <v>123</v>
      </c>
      <c r="F43" s="49">
        <v>594000</v>
      </c>
      <c r="G43" s="49">
        <f t="shared" si="0"/>
        <v>0</v>
      </c>
      <c r="H43" s="49">
        <f t="shared" si="1"/>
        <v>0</v>
      </c>
      <c r="I43" s="50">
        <f t="shared" si="2"/>
        <v>594000</v>
      </c>
      <c r="J43" s="13">
        <v>11112</v>
      </c>
      <c r="K43" s="27"/>
      <c r="L43" s="23"/>
      <c r="M43" s="45" t="s">
        <v>56</v>
      </c>
      <c r="N43" s="9"/>
      <c r="O43" s="2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13.25">
      <c r="A44" s="48">
        <v>40</v>
      </c>
      <c r="B44" s="47" t="s">
        <v>175</v>
      </c>
      <c r="C44" s="48" t="s">
        <v>121</v>
      </c>
      <c r="D44" s="2" t="s">
        <v>134</v>
      </c>
      <c r="E44" s="47" t="s">
        <v>135</v>
      </c>
      <c r="F44" s="49">
        <v>495834</v>
      </c>
      <c r="G44" s="49">
        <f t="shared" si="0"/>
        <v>30064</v>
      </c>
      <c r="H44" s="49">
        <f t="shared" si="1"/>
        <v>95996</v>
      </c>
      <c r="I44" s="50">
        <f t="shared" si="2"/>
        <v>399838</v>
      </c>
      <c r="J44" s="13">
        <v>11112</v>
      </c>
      <c r="K44" s="27"/>
      <c r="L44" s="23"/>
      <c r="M44" s="45" t="s">
        <v>56</v>
      </c>
      <c r="N44" s="9"/>
      <c r="O44" s="20"/>
      <c r="P44" s="11"/>
      <c r="Q44" s="11">
        <v>35868</v>
      </c>
      <c r="R44" s="11">
        <v>30064</v>
      </c>
      <c r="S44" s="11">
        <v>30064</v>
      </c>
      <c r="T44" s="11"/>
      <c r="U44" s="11"/>
      <c r="V44" s="11"/>
      <c r="W44" s="11"/>
      <c r="X44" s="11"/>
      <c r="Y44" s="11"/>
      <c r="Z44" s="11"/>
      <c r="AA44" s="11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13.25">
      <c r="A45" s="48">
        <v>41</v>
      </c>
      <c r="B45" s="47" t="s">
        <v>230</v>
      </c>
      <c r="C45" s="48" t="s">
        <v>227</v>
      </c>
      <c r="D45" s="2" t="s">
        <v>228</v>
      </c>
      <c r="E45" s="47" t="s">
        <v>229</v>
      </c>
      <c r="F45" s="49">
        <v>7920</v>
      </c>
      <c r="G45" s="49">
        <f t="shared" si="0"/>
        <v>0</v>
      </c>
      <c r="H45" s="49">
        <f t="shared" si="1"/>
        <v>0</v>
      </c>
      <c r="I45" s="50">
        <f t="shared" si="2"/>
        <v>7920</v>
      </c>
      <c r="J45" s="13"/>
      <c r="K45" s="27"/>
      <c r="L45" s="23"/>
      <c r="M45" s="45" t="s">
        <v>47</v>
      </c>
      <c r="N45" s="9"/>
      <c r="O45" s="20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ht="194.25">
      <c r="A46" s="48">
        <v>42</v>
      </c>
      <c r="B46" s="47" t="s">
        <v>189</v>
      </c>
      <c r="C46" s="48" t="s">
        <v>186</v>
      </c>
      <c r="D46" s="2" t="s">
        <v>187</v>
      </c>
      <c r="E46" s="47" t="s">
        <v>188</v>
      </c>
      <c r="F46" s="49">
        <v>87820</v>
      </c>
      <c r="G46" s="49">
        <f t="shared" si="0"/>
        <v>6900</v>
      </c>
      <c r="H46" s="49">
        <f t="shared" si="1"/>
        <v>66520</v>
      </c>
      <c r="I46" s="50">
        <f t="shared" si="2"/>
        <v>21300</v>
      </c>
      <c r="J46" s="13">
        <v>1110630</v>
      </c>
      <c r="K46" s="27"/>
      <c r="L46" s="23"/>
      <c r="M46" s="45" t="s">
        <v>56</v>
      </c>
      <c r="N46" s="9"/>
      <c r="O46" s="20"/>
      <c r="P46" s="11"/>
      <c r="Q46" s="11"/>
      <c r="R46" s="11">
        <v>59620</v>
      </c>
      <c r="S46" s="11">
        <v>6900</v>
      </c>
      <c r="T46" s="11"/>
      <c r="U46" s="11"/>
      <c r="V46" s="11"/>
      <c r="W46" s="11"/>
      <c r="X46" s="11"/>
      <c r="Y46" s="11"/>
      <c r="Z46" s="11"/>
      <c r="AA46" s="11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29">
      <c r="A47" s="48">
        <v>43</v>
      </c>
      <c r="B47" s="47" t="s">
        <v>176</v>
      </c>
      <c r="C47" s="48" t="s">
        <v>171</v>
      </c>
      <c r="D47" s="2" t="s">
        <v>172</v>
      </c>
      <c r="E47" s="47" t="s">
        <v>173</v>
      </c>
      <c r="F47" s="49">
        <v>8000</v>
      </c>
      <c r="G47" s="49">
        <f t="shared" si="0"/>
        <v>4784</v>
      </c>
      <c r="H47" s="49">
        <f t="shared" si="1"/>
        <v>4784</v>
      </c>
      <c r="I47" s="50">
        <f t="shared" si="2"/>
        <v>3216</v>
      </c>
      <c r="J47" s="13">
        <v>1110731</v>
      </c>
      <c r="K47" s="27"/>
      <c r="L47" s="23"/>
      <c r="M47" s="45" t="s">
        <v>174</v>
      </c>
      <c r="N47" s="9"/>
      <c r="O47" s="20"/>
      <c r="P47" s="11"/>
      <c r="Q47" s="11"/>
      <c r="R47" s="11"/>
      <c r="S47" s="11">
        <v>4784</v>
      </c>
      <c r="T47" s="11"/>
      <c r="U47" s="11"/>
      <c r="V47" s="11"/>
      <c r="W47" s="11"/>
      <c r="X47" s="11"/>
      <c r="Y47" s="11"/>
      <c r="Z47" s="11"/>
      <c r="AA47" s="1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145.5">
      <c r="A48" s="48">
        <v>44</v>
      </c>
      <c r="B48" s="47" t="s">
        <v>205</v>
      </c>
      <c r="C48" s="48" t="s">
        <v>202</v>
      </c>
      <c r="D48" s="2" t="s">
        <v>203</v>
      </c>
      <c r="E48" s="47" t="s">
        <v>204</v>
      </c>
      <c r="F48" s="49">
        <v>8578</v>
      </c>
      <c r="G48" s="49">
        <f t="shared" si="0"/>
        <v>0</v>
      </c>
      <c r="H48" s="49">
        <f t="shared" si="1"/>
        <v>0</v>
      </c>
      <c r="I48" s="50">
        <f t="shared" si="2"/>
        <v>8578</v>
      </c>
      <c r="J48" s="13">
        <v>11112</v>
      </c>
      <c r="K48" s="27"/>
      <c r="L48" s="23"/>
      <c r="M48" s="45" t="s">
        <v>142</v>
      </c>
      <c r="N48" s="9"/>
      <c r="O48" s="2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27" s="39" customFormat="1" ht="145.5">
      <c r="A49" s="48">
        <v>45</v>
      </c>
      <c r="B49" s="59" t="s">
        <v>108</v>
      </c>
      <c r="C49" s="22" t="s">
        <v>105</v>
      </c>
      <c r="D49" s="23" t="s">
        <v>106</v>
      </c>
      <c r="E49" s="59" t="s">
        <v>107</v>
      </c>
      <c r="F49" s="51">
        <v>123423</v>
      </c>
      <c r="G49" s="49">
        <f t="shared" si="0"/>
        <v>1231</v>
      </c>
      <c r="H49" s="49">
        <f t="shared" si="1"/>
        <v>12813</v>
      </c>
      <c r="I49" s="50">
        <f t="shared" si="2"/>
        <v>110610</v>
      </c>
      <c r="J49" s="52">
        <v>1110731</v>
      </c>
      <c r="K49" s="28"/>
      <c r="L49" s="47"/>
      <c r="M49" s="38" t="s">
        <v>49</v>
      </c>
      <c r="N49" s="24"/>
      <c r="O49" s="25"/>
      <c r="P49" s="26">
        <v>2451</v>
      </c>
      <c r="Q49" s="26">
        <v>700</v>
      </c>
      <c r="R49" s="26">
        <v>8431</v>
      </c>
      <c r="S49" s="26">
        <v>1231</v>
      </c>
      <c r="T49" s="26"/>
      <c r="U49" s="26"/>
      <c r="V49" s="26"/>
      <c r="W49" s="26"/>
      <c r="X49" s="26"/>
      <c r="Y49" s="26"/>
      <c r="Z49" s="26"/>
      <c r="AA49" s="26"/>
    </row>
    <row r="50" spans="1:27" s="39" customFormat="1" ht="81">
      <c r="A50" s="48">
        <v>46</v>
      </c>
      <c r="B50" s="59" t="s">
        <v>127</v>
      </c>
      <c r="C50" s="22" t="s">
        <v>125</v>
      </c>
      <c r="D50" s="23" t="s">
        <v>128</v>
      </c>
      <c r="E50" s="59" t="s">
        <v>129</v>
      </c>
      <c r="F50" s="51">
        <v>13233</v>
      </c>
      <c r="G50" s="49">
        <f t="shared" si="0"/>
        <v>0</v>
      </c>
      <c r="H50" s="49">
        <f t="shared" si="1"/>
        <v>13233</v>
      </c>
      <c r="I50" s="50">
        <f t="shared" si="2"/>
        <v>0</v>
      </c>
      <c r="J50" s="52"/>
      <c r="K50" s="28"/>
      <c r="L50" s="47"/>
      <c r="M50" s="38" t="s">
        <v>126</v>
      </c>
      <c r="N50" s="24"/>
      <c r="O50" s="25"/>
      <c r="P50" s="26">
        <v>13233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s="39" customFormat="1" ht="258.75">
      <c r="A51" s="48">
        <v>47</v>
      </c>
      <c r="B51" s="59" t="s">
        <v>170</v>
      </c>
      <c r="C51" s="22" t="s">
        <v>167</v>
      </c>
      <c r="D51" s="23" t="s">
        <v>169</v>
      </c>
      <c r="E51" s="59" t="s">
        <v>168</v>
      </c>
      <c r="F51" s="51">
        <v>618429</v>
      </c>
      <c r="G51" s="49">
        <f t="shared" si="0"/>
        <v>74474</v>
      </c>
      <c r="H51" s="49">
        <f t="shared" si="1"/>
        <v>444517</v>
      </c>
      <c r="I51" s="50">
        <f t="shared" si="2"/>
        <v>173912</v>
      </c>
      <c r="J51" s="52">
        <v>1110731</v>
      </c>
      <c r="K51" s="28"/>
      <c r="L51" s="47"/>
      <c r="M51" s="38" t="s">
        <v>161</v>
      </c>
      <c r="N51" s="24"/>
      <c r="O51" s="25"/>
      <c r="P51" s="26"/>
      <c r="Q51" s="26">
        <v>294937</v>
      </c>
      <c r="R51" s="26">
        <v>75106</v>
      </c>
      <c r="S51" s="26">
        <v>74474</v>
      </c>
      <c r="T51" s="26"/>
      <c r="U51" s="26"/>
      <c r="V51" s="26"/>
      <c r="W51" s="26"/>
      <c r="X51" s="26"/>
      <c r="Y51" s="26"/>
      <c r="Z51" s="26"/>
      <c r="AA51" s="26"/>
    </row>
    <row r="52" spans="1:27" s="39" customFormat="1" ht="129">
      <c r="A52" s="48">
        <v>48</v>
      </c>
      <c r="B52" s="59" t="s">
        <v>162</v>
      </c>
      <c r="C52" s="22" t="s">
        <v>158</v>
      </c>
      <c r="D52" s="23" t="s">
        <v>159</v>
      </c>
      <c r="E52" s="59" t="s">
        <v>160</v>
      </c>
      <c r="F52" s="51">
        <v>88223</v>
      </c>
      <c r="G52" s="49">
        <f t="shared" si="0"/>
        <v>18380</v>
      </c>
      <c r="H52" s="49">
        <f t="shared" si="1"/>
        <v>40436</v>
      </c>
      <c r="I52" s="50">
        <f t="shared" si="2"/>
        <v>47787</v>
      </c>
      <c r="J52" s="52">
        <v>1110630</v>
      </c>
      <c r="K52" s="28"/>
      <c r="L52" s="47"/>
      <c r="M52" s="38" t="s">
        <v>161</v>
      </c>
      <c r="N52" s="24"/>
      <c r="O52" s="25"/>
      <c r="P52" s="26"/>
      <c r="Q52" s="26">
        <v>11028</v>
      </c>
      <c r="R52" s="26">
        <v>11028</v>
      </c>
      <c r="S52" s="26">
        <v>18380</v>
      </c>
      <c r="T52" s="26"/>
      <c r="U52" s="26"/>
      <c r="V52" s="26"/>
      <c r="W52" s="26"/>
      <c r="X52" s="26"/>
      <c r="Y52" s="26"/>
      <c r="Z52" s="26"/>
      <c r="AA52" s="26"/>
    </row>
    <row r="53" spans="1:27" s="39" customFormat="1" ht="64.5">
      <c r="A53" s="48">
        <v>49</v>
      </c>
      <c r="B53" s="59" t="s">
        <v>153</v>
      </c>
      <c r="C53" s="22" t="s">
        <v>149</v>
      </c>
      <c r="D53" s="23" t="s">
        <v>150</v>
      </c>
      <c r="E53" s="59" t="s">
        <v>152</v>
      </c>
      <c r="F53" s="51">
        <v>34374</v>
      </c>
      <c r="G53" s="49">
        <f t="shared" si="0"/>
        <v>0</v>
      </c>
      <c r="H53" s="49">
        <f t="shared" si="1"/>
        <v>1800</v>
      </c>
      <c r="I53" s="50">
        <f t="shared" si="2"/>
        <v>32574</v>
      </c>
      <c r="J53" s="52"/>
      <c r="K53" s="28"/>
      <c r="L53" s="47"/>
      <c r="M53" s="38" t="s">
        <v>151</v>
      </c>
      <c r="N53" s="24"/>
      <c r="O53" s="25"/>
      <c r="P53" s="26"/>
      <c r="Q53" s="26">
        <v>1800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s="39" customFormat="1" ht="145.5">
      <c r="A54" s="48">
        <v>50</v>
      </c>
      <c r="B54" s="59" t="s">
        <v>261</v>
      </c>
      <c r="C54" s="22" t="s">
        <v>258</v>
      </c>
      <c r="D54" s="23" t="s">
        <v>259</v>
      </c>
      <c r="E54" s="59" t="s">
        <v>260</v>
      </c>
      <c r="F54" s="51">
        <v>48300</v>
      </c>
      <c r="G54" s="49">
        <f t="shared" si="0"/>
        <v>13042</v>
      </c>
      <c r="H54" s="49">
        <f t="shared" si="1"/>
        <v>13042</v>
      </c>
      <c r="I54" s="50">
        <f t="shared" si="2"/>
        <v>35258</v>
      </c>
      <c r="J54" s="52">
        <v>1110630</v>
      </c>
      <c r="K54" s="28"/>
      <c r="L54" s="47"/>
      <c r="M54" s="38" t="s">
        <v>151</v>
      </c>
      <c r="N54" s="24"/>
      <c r="O54" s="25"/>
      <c r="P54" s="26"/>
      <c r="Q54" s="26"/>
      <c r="R54" s="26"/>
      <c r="S54" s="26">
        <v>13042</v>
      </c>
      <c r="T54" s="26"/>
      <c r="U54" s="26"/>
      <c r="V54" s="26"/>
      <c r="W54" s="26"/>
      <c r="X54" s="26"/>
      <c r="Y54" s="26"/>
      <c r="Z54" s="26"/>
      <c r="AA54" s="26"/>
    </row>
    <row r="55" spans="1:27" s="39" customFormat="1" ht="145.5">
      <c r="A55" s="48">
        <v>51</v>
      </c>
      <c r="B55" s="59" t="s">
        <v>250</v>
      </c>
      <c r="C55" s="22" t="s">
        <v>246</v>
      </c>
      <c r="D55" s="23" t="s">
        <v>247</v>
      </c>
      <c r="E55" s="59" t="s">
        <v>248</v>
      </c>
      <c r="F55" s="51">
        <v>1050000</v>
      </c>
      <c r="G55" s="49">
        <f t="shared" si="0"/>
        <v>636933</v>
      </c>
      <c r="H55" s="49">
        <f t="shared" si="1"/>
        <v>636933</v>
      </c>
      <c r="I55" s="50">
        <f t="shared" si="2"/>
        <v>413067</v>
      </c>
      <c r="J55" s="52">
        <v>1110731</v>
      </c>
      <c r="K55" s="28"/>
      <c r="L55" s="47"/>
      <c r="M55" s="38" t="s">
        <v>249</v>
      </c>
      <c r="N55" s="24"/>
      <c r="O55" s="25"/>
      <c r="P55" s="26"/>
      <c r="Q55" s="26"/>
      <c r="R55" s="26"/>
      <c r="S55" s="26">
        <v>636933</v>
      </c>
      <c r="T55" s="26"/>
      <c r="U55" s="26"/>
      <c r="V55" s="26"/>
      <c r="W55" s="26"/>
      <c r="X55" s="26"/>
      <c r="Y55" s="26"/>
      <c r="Z55" s="26"/>
      <c r="AA55" s="26"/>
    </row>
    <row r="56" spans="1:27" s="36" customFormat="1" ht="24.75" customHeight="1">
      <c r="A56" s="14"/>
      <c r="B56" s="15" t="s">
        <v>1</v>
      </c>
      <c r="C56" s="16"/>
      <c r="D56" s="17"/>
      <c r="E56" s="17"/>
      <c r="F56" s="18">
        <f>SUM(F5:F55)</f>
        <v>7898573</v>
      </c>
      <c r="G56" s="18">
        <f>SUM(G5:G55)</f>
        <v>1496731</v>
      </c>
      <c r="H56" s="18">
        <f>SUM(H5:H55)</f>
        <v>3923286</v>
      </c>
      <c r="I56" s="18">
        <f>SUM(I5:I55)</f>
        <v>3975287</v>
      </c>
      <c r="J56" s="19"/>
      <c r="K56" s="29"/>
      <c r="L56" s="40"/>
      <c r="M56" s="46"/>
      <c r="N56" s="32"/>
      <c r="O56" s="21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10" ht="6" customHeight="1">
      <c r="A57" s="3"/>
      <c r="B57" s="4"/>
      <c r="C57" s="5"/>
      <c r="D57" s="41"/>
      <c r="E57" s="4"/>
      <c r="F57" s="4"/>
      <c r="G57" s="4"/>
      <c r="H57" s="4"/>
      <c r="I57" s="4"/>
      <c r="J57" s="5"/>
    </row>
    <row r="58" spans="1:7" ht="15.75" hidden="1">
      <c r="A58" s="66" t="s">
        <v>50</v>
      </c>
      <c r="B58" s="66"/>
      <c r="C58" s="66"/>
      <c r="D58" s="66"/>
      <c r="E58" s="66"/>
      <c r="F58" s="66"/>
      <c r="G58" s="66"/>
    </row>
    <row r="59" spans="1:7" ht="15.75" hidden="1">
      <c r="A59" s="67" t="s">
        <v>51</v>
      </c>
      <c r="B59" s="67"/>
      <c r="C59" s="67"/>
      <c r="D59" s="67"/>
      <c r="E59" s="67"/>
      <c r="F59" s="67"/>
      <c r="G59" s="67"/>
    </row>
    <row r="60" spans="1:7" ht="15.75" hidden="1">
      <c r="A60" s="61" t="s">
        <v>52</v>
      </c>
      <c r="B60" s="61"/>
      <c r="C60" s="61"/>
      <c r="D60" s="61"/>
      <c r="E60" s="61"/>
      <c r="F60" s="61"/>
      <c r="G60" s="61"/>
    </row>
    <row r="61" spans="1:27" s="6" customFormat="1" ht="15.75" hidden="1">
      <c r="A61" s="61" t="s">
        <v>53</v>
      </c>
      <c r="B61" s="61"/>
      <c r="C61" s="61"/>
      <c r="D61" s="61"/>
      <c r="E61" s="61"/>
      <c r="F61" s="61"/>
      <c r="G61" s="61"/>
      <c r="J61" s="8"/>
      <c r="K61" s="30"/>
      <c r="L61" s="37"/>
      <c r="M61" s="42"/>
      <c r="N61" s="42"/>
      <c r="O61" s="43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s="6" customFormat="1" ht="19.5">
      <c r="A62" s="62" t="s">
        <v>54</v>
      </c>
      <c r="B62" s="62"/>
      <c r="C62" s="62"/>
      <c r="D62" s="7"/>
      <c r="E62" s="63" t="s">
        <v>55</v>
      </c>
      <c r="F62" s="63"/>
      <c r="G62" s="63"/>
      <c r="J62" s="8"/>
      <c r="K62" s="30"/>
      <c r="L62" s="37"/>
      <c r="M62" s="42"/>
      <c r="N62" s="42"/>
      <c r="O62" s="43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</sheetData>
  <sheetProtection/>
  <autoFilter ref="A4:AA56"/>
  <mergeCells count="23">
    <mergeCell ref="A60:G60"/>
    <mergeCell ref="A61:G61"/>
    <mergeCell ref="A62:C62"/>
    <mergeCell ref="E62:G62"/>
    <mergeCell ref="J3:J4"/>
    <mergeCell ref="K3:K4"/>
    <mergeCell ref="F3:F4"/>
    <mergeCell ref="G3:H3"/>
    <mergeCell ref="I3:I4"/>
    <mergeCell ref="P3:AA3"/>
    <mergeCell ref="A58:G58"/>
    <mergeCell ref="A59:G59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view="pageBreakPreview" zoomScaleSheetLayoutView="100" zoomScalePageLayoutView="0" workbookViewId="0" topLeftCell="A1">
      <pane xSplit="3" ySplit="4" topLeftCell="D4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9" sqref="D29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177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R5</f>
        <v>0</v>
      </c>
      <c r="H5" s="49">
        <f>SUM(P5:R5)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>R6</f>
        <v>33084</v>
      </c>
      <c r="H6" s="49">
        <f>SUM(P6:R6)</f>
        <v>33084</v>
      </c>
      <c r="I6" s="50">
        <f>F6-H6</f>
        <v>6796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/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60</v>
      </c>
      <c r="C7" s="48" t="s">
        <v>58</v>
      </c>
      <c r="D7" s="2" t="s">
        <v>112</v>
      </c>
      <c r="E7" s="47" t="s">
        <v>113</v>
      </c>
      <c r="F7" s="49">
        <v>255706</v>
      </c>
      <c r="G7" s="49">
        <f aca="true" t="shared" si="0" ref="G7:G41">R7</f>
        <v>78094</v>
      </c>
      <c r="H7" s="49">
        <f aca="true" t="shared" si="1" ref="H7:H41">SUM(P7:R7)</f>
        <v>172526</v>
      </c>
      <c r="I7" s="50">
        <f aca="true" t="shared" si="2" ref="I7:I41">F7-H7</f>
        <v>83180</v>
      </c>
      <c r="J7" s="53" t="s">
        <v>59</v>
      </c>
      <c r="K7" s="27"/>
      <c r="L7" s="47"/>
      <c r="M7" s="45" t="s">
        <v>46</v>
      </c>
      <c r="N7" s="31"/>
      <c r="O7" s="20"/>
      <c r="P7" s="11">
        <v>94432</v>
      </c>
      <c r="Q7" s="11"/>
      <c r="R7" s="11">
        <v>78094</v>
      </c>
      <c r="S7" s="11"/>
      <c r="T7" s="11"/>
      <c r="U7" s="11"/>
      <c r="V7" s="11"/>
      <c r="W7" s="11"/>
      <c r="X7" s="11"/>
      <c r="Y7" s="11"/>
      <c r="Z7" s="11"/>
      <c r="AA7" s="11"/>
    </row>
    <row r="8" spans="1:27" ht="32.25">
      <c r="A8" s="48">
        <v>4</v>
      </c>
      <c r="B8" s="47"/>
      <c r="C8" s="48" t="s">
        <v>114</v>
      </c>
      <c r="D8" s="2" t="s">
        <v>115</v>
      </c>
      <c r="E8" s="47"/>
      <c r="F8" s="49">
        <v>9269</v>
      </c>
      <c r="G8" s="49">
        <f t="shared" si="0"/>
        <v>0</v>
      </c>
      <c r="H8" s="49">
        <f t="shared" si="1"/>
        <v>0</v>
      </c>
      <c r="I8" s="50">
        <f t="shared" si="2"/>
        <v>9269</v>
      </c>
      <c r="J8" s="53"/>
      <c r="K8" s="27"/>
      <c r="L8" s="47"/>
      <c r="M8" s="45" t="s">
        <v>57</v>
      </c>
      <c r="N8" s="31"/>
      <c r="O8" s="2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07.5">
      <c r="A9" s="48">
        <v>5</v>
      </c>
      <c r="B9" s="47" t="s">
        <v>69</v>
      </c>
      <c r="C9" s="48" t="s">
        <v>66</v>
      </c>
      <c r="D9" s="2" t="s">
        <v>67</v>
      </c>
      <c r="E9" s="47" t="s">
        <v>68</v>
      </c>
      <c r="F9" s="49">
        <v>233415</v>
      </c>
      <c r="G9" s="49">
        <f t="shared" si="0"/>
        <v>0</v>
      </c>
      <c r="H9" s="49">
        <f t="shared" si="1"/>
        <v>14059</v>
      </c>
      <c r="I9" s="50">
        <f t="shared" si="2"/>
        <v>219356</v>
      </c>
      <c r="J9" s="54">
        <v>1110731</v>
      </c>
      <c r="K9" s="27"/>
      <c r="L9" s="47"/>
      <c r="M9" s="45" t="s">
        <v>45</v>
      </c>
      <c r="N9" s="31"/>
      <c r="O9" s="20"/>
      <c r="P9" s="11">
        <v>7443</v>
      </c>
      <c r="Q9" s="11">
        <v>6616</v>
      </c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56.25">
      <c r="A10" s="48">
        <v>6</v>
      </c>
      <c r="B10" s="47" t="s">
        <v>73</v>
      </c>
      <c r="C10" s="48" t="s">
        <v>70</v>
      </c>
      <c r="D10" s="2" t="s">
        <v>71</v>
      </c>
      <c r="E10" s="47" t="s">
        <v>72</v>
      </c>
      <c r="F10" s="49">
        <v>10000</v>
      </c>
      <c r="G10" s="49">
        <f t="shared" si="0"/>
        <v>0</v>
      </c>
      <c r="H10" s="49">
        <f t="shared" si="1"/>
        <v>0</v>
      </c>
      <c r="I10" s="50">
        <f t="shared" si="2"/>
        <v>10000</v>
      </c>
      <c r="J10" s="53"/>
      <c r="K10" s="27"/>
      <c r="L10" s="47"/>
      <c r="M10" s="45" t="s">
        <v>46</v>
      </c>
      <c r="N10" s="31"/>
      <c r="O10" s="2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45.5">
      <c r="A11" s="48">
        <v>7</v>
      </c>
      <c r="B11" s="23" t="s">
        <v>104</v>
      </c>
      <c r="C11" s="48" t="s">
        <v>101</v>
      </c>
      <c r="D11" s="2" t="s">
        <v>102</v>
      </c>
      <c r="E11" s="23" t="s">
        <v>103</v>
      </c>
      <c r="F11" s="49">
        <v>2907</v>
      </c>
      <c r="G11" s="49">
        <f t="shared" si="0"/>
        <v>0</v>
      </c>
      <c r="H11" s="49">
        <f t="shared" si="1"/>
        <v>2907</v>
      </c>
      <c r="I11" s="50">
        <f t="shared" si="2"/>
        <v>0</v>
      </c>
      <c r="J11" s="54">
        <v>1100731</v>
      </c>
      <c r="K11" s="27"/>
      <c r="L11" s="47" t="s">
        <v>137</v>
      </c>
      <c r="M11" s="45" t="s">
        <v>46</v>
      </c>
      <c r="N11" s="31"/>
      <c r="O11" s="20"/>
      <c r="P11" s="11">
        <v>2907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210">
      <c r="A12" s="48">
        <v>8</v>
      </c>
      <c r="B12" s="47" t="s">
        <v>96</v>
      </c>
      <c r="C12" s="48" t="s">
        <v>93</v>
      </c>
      <c r="D12" s="2" t="s">
        <v>94</v>
      </c>
      <c r="E12" s="47" t="s">
        <v>95</v>
      </c>
      <c r="F12" s="49">
        <v>33083</v>
      </c>
      <c r="G12" s="49">
        <f t="shared" si="0"/>
        <v>9925</v>
      </c>
      <c r="H12" s="49">
        <f t="shared" si="1"/>
        <v>19850</v>
      </c>
      <c r="I12" s="50">
        <f t="shared" si="2"/>
        <v>13233</v>
      </c>
      <c r="J12" s="54">
        <v>1110731</v>
      </c>
      <c r="K12" s="27"/>
      <c r="L12" s="47"/>
      <c r="M12" s="45" t="s">
        <v>46</v>
      </c>
      <c r="N12" s="31"/>
      <c r="O12" s="20"/>
      <c r="P12" s="11">
        <v>9925</v>
      </c>
      <c r="Q12" s="11"/>
      <c r="R12" s="11">
        <v>9925</v>
      </c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45.5">
      <c r="A13" s="48">
        <v>9</v>
      </c>
      <c r="B13" s="47" t="s">
        <v>85</v>
      </c>
      <c r="C13" s="48" t="s">
        <v>82</v>
      </c>
      <c r="D13" s="2" t="s">
        <v>83</v>
      </c>
      <c r="E13" s="47" t="s">
        <v>84</v>
      </c>
      <c r="F13" s="49">
        <v>37612</v>
      </c>
      <c r="G13" s="49">
        <f t="shared" si="0"/>
        <v>0</v>
      </c>
      <c r="H13" s="49">
        <f t="shared" si="1"/>
        <v>0</v>
      </c>
      <c r="I13" s="50">
        <f t="shared" si="2"/>
        <v>37612</v>
      </c>
      <c r="J13" s="54">
        <v>1110731</v>
      </c>
      <c r="K13" s="27"/>
      <c r="L13" s="47"/>
      <c r="M13" s="45" t="s">
        <v>47</v>
      </c>
      <c r="N13" s="31"/>
      <c r="O13" s="2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77.75">
      <c r="A14" s="48">
        <v>10</v>
      </c>
      <c r="B14" s="47" t="s">
        <v>132</v>
      </c>
      <c r="C14" s="48" t="s">
        <v>130</v>
      </c>
      <c r="D14" s="2" t="s">
        <v>131</v>
      </c>
      <c r="E14" s="47" t="s">
        <v>133</v>
      </c>
      <c r="F14" s="49">
        <f>65000+195950</f>
        <v>260950</v>
      </c>
      <c r="G14" s="49">
        <f t="shared" si="0"/>
        <v>9253</v>
      </c>
      <c r="H14" s="49">
        <f t="shared" si="1"/>
        <v>245279</v>
      </c>
      <c r="I14" s="50">
        <f t="shared" si="2"/>
        <v>15671</v>
      </c>
      <c r="J14" s="54">
        <v>1110731</v>
      </c>
      <c r="K14" s="27"/>
      <c r="L14" s="47"/>
      <c r="M14" s="45" t="s">
        <v>46</v>
      </c>
      <c r="N14" s="31"/>
      <c r="O14" s="20"/>
      <c r="P14" s="11">
        <v>236026</v>
      </c>
      <c r="Q14" s="11"/>
      <c r="R14" s="11">
        <v>9253</v>
      </c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258.75">
      <c r="A15" s="48">
        <v>11</v>
      </c>
      <c r="B15" s="47" t="s">
        <v>65</v>
      </c>
      <c r="C15" s="48" t="s">
        <v>62</v>
      </c>
      <c r="D15" s="2" t="s">
        <v>63</v>
      </c>
      <c r="E15" s="47" t="s">
        <v>64</v>
      </c>
      <c r="F15" s="49">
        <v>18829</v>
      </c>
      <c r="G15" s="49">
        <f t="shared" si="0"/>
        <v>0</v>
      </c>
      <c r="H15" s="49">
        <f t="shared" si="1"/>
        <v>4084</v>
      </c>
      <c r="I15" s="50">
        <f t="shared" si="2"/>
        <v>14745</v>
      </c>
      <c r="J15" s="54">
        <v>1110710</v>
      </c>
      <c r="K15" s="27"/>
      <c r="L15" s="47"/>
      <c r="M15" s="45" t="s">
        <v>43</v>
      </c>
      <c r="N15" s="31"/>
      <c r="O15" s="20"/>
      <c r="P15" s="11"/>
      <c r="Q15" s="11">
        <v>4084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197</v>
      </c>
      <c r="C16" s="48" t="s">
        <v>62</v>
      </c>
      <c r="D16" s="2" t="s">
        <v>195</v>
      </c>
      <c r="E16" s="47" t="s">
        <v>196</v>
      </c>
      <c r="F16" s="49">
        <v>48420</v>
      </c>
      <c r="G16" s="49">
        <f>R16</f>
        <v>0</v>
      </c>
      <c r="H16" s="49">
        <f>SUM(P16:R16)</f>
        <v>0</v>
      </c>
      <c r="I16" s="50">
        <f>F16-H16</f>
        <v>48420</v>
      </c>
      <c r="J16" s="54">
        <v>1110731</v>
      </c>
      <c r="K16" s="27"/>
      <c r="L16" s="47"/>
      <c r="M16" s="45" t="s">
        <v>43</v>
      </c>
      <c r="N16" s="31"/>
      <c r="O16" s="2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96.75">
      <c r="A17" s="48">
        <v>13</v>
      </c>
      <c r="B17" s="47" t="s">
        <v>81</v>
      </c>
      <c r="C17" s="48" t="s">
        <v>78</v>
      </c>
      <c r="D17" s="2" t="s">
        <v>80</v>
      </c>
      <c r="E17" s="47" t="s">
        <v>79</v>
      </c>
      <c r="F17" s="49">
        <v>21081</v>
      </c>
      <c r="G17" s="49">
        <f t="shared" si="0"/>
        <v>0</v>
      </c>
      <c r="H17" s="49">
        <f t="shared" si="1"/>
        <v>368</v>
      </c>
      <c r="I17" s="50">
        <f t="shared" si="2"/>
        <v>20713</v>
      </c>
      <c r="J17" s="52">
        <v>1110731</v>
      </c>
      <c r="K17" s="27"/>
      <c r="L17" s="47"/>
      <c r="M17" s="45" t="s">
        <v>43</v>
      </c>
      <c r="N17" s="31"/>
      <c r="O17" s="20"/>
      <c r="P17" s="11"/>
      <c r="Q17" s="11">
        <v>368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77.75">
      <c r="A18" s="48">
        <v>14</v>
      </c>
      <c r="B18" s="47" t="s">
        <v>209</v>
      </c>
      <c r="C18" s="48" t="s">
        <v>74</v>
      </c>
      <c r="D18" s="2" t="s">
        <v>75</v>
      </c>
      <c r="E18" s="47" t="s">
        <v>76</v>
      </c>
      <c r="F18" s="49">
        <v>4411</v>
      </c>
      <c r="G18" s="49">
        <f t="shared" si="0"/>
        <v>0</v>
      </c>
      <c r="H18" s="49">
        <f t="shared" si="1"/>
        <v>4411</v>
      </c>
      <c r="I18" s="50">
        <f t="shared" si="2"/>
        <v>0</v>
      </c>
      <c r="J18" s="52">
        <v>1110731</v>
      </c>
      <c r="K18" s="27"/>
      <c r="L18" s="47"/>
      <c r="M18" s="45" t="s">
        <v>46</v>
      </c>
      <c r="N18" s="31"/>
      <c r="O18" s="20"/>
      <c r="P18" s="11">
        <v>4411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208</v>
      </c>
      <c r="C19" s="48" t="s">
        <v>74</v>
      </c>
      <c r="D19" s="2" t="s">
        <v>207</v>
      </c>
      <c r="E19" s="47" t="s">
        <v>206</v>
      </c>
      <c r="F19" s="49">
        <v>30878</v>
      </c>
      <c r="G19" s="49">
        <f>R19</f>
        <v>4411</v>
      </c>
      <c r="H19" s="49">
        <f>SUM(P19:R19)</f>
        <v>4411</v>
      </c>
      <c r="I19" s="50">
        <f>F19-H19</f>
        <v>26467</v>
      </c>
      <c r="J19" s="52">
        <v>1110731</v>
      </c>
      <c r="K19" s="27"/>
      <c r="L19" s="47"/>
      <c r="M19" s="45" t="s">
        <v>46</v>
      </c>
      <c r="N19" s="31"/>
      <c r="O19" s="20"/>
      <c r="P19" s="11"/>
      <c r="Q19" s="11"/>
      <c r="R19" s="11">
        <v>4411</v>
      </c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64.5">
      <c r="A20" s="48">
        <v>16</v>
      </c>
      <c r="B20" s="47"/>
      <c r="C20" s="48" t="s">
        <v>86</v>
      </c>
      <c r="D20" s="2" t="s">
        <v>88</v>
      </c>
      <c r="E20" s="47" t="s">
        <v>87</v>
      </c>
      <c r="F20" s="49">
        <v>120000</v>
      </c>
      <c r="G20" s="49">
        <f t="shared" si="0"/>
        <v>0</v>
      </c>
      <c r="H20" s="49">
        <f t="shared" si="1"/>
        <v>0</v>
      </c>
      <c r="I20" s="50">
        <f t="shared" si="2"/>
        <v>120000</v>
      </c>
      <c r="J20" s="52">
        <v>1110731</v>
      </c>
      <c r="K20" s="27"/>
      <c r="L20" s="47"/>
      <c r="M20" s="45" t="s">
        <v>46</v>
      </c>
      <c r="N20" s="31"/>
      <c r="O20" s="2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62">
      <c r="A21" s="48">
        <v>17</v>
      </c>
      <c r="B21" s="47" t="s">
        <v>166</v>
      </c>
      <c r="C21" s="48" t="s">
        <v>163</v>
      </c>
      <c r="D21" s="2" t="s">
        <v>164</v>
      </c>
      <c r="E21" s="47" t="s">
        <v>165</v>
      </c>
      <c r="F21" s="49">
        <v>4000</v>
      </c>
      <c r="G21" s="49">
        <f t="shared" si="0"/>
        <v>0</v>
      </c>
      <c r="H21" s="49">
        <f t="shared" si="1"/>
        <v>0</v>
      </c>
      <c r="I21" s="50">
        <f t="shared" si="2"/>
        <v>4000</v>
      </c>
      <c r="J21" s="52">
        <v>1110331</v>
      </c>
      <c r="K21" s="27"/>
      <c r="L21" s="47"/>
      <c r="M21" s="45" t="s">
        <v>45</v>
      </c>
      <c r="N21" s="31"/>
      <c r="O21" s="2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81">
      <c r="A22" s="48">
        <v>18</v>
      </c>
      <c r="B22" s="23" t="s">
        <v>213</v>
      </c>
      <c r="C22" s="48" t="s">
        <v>210</v>
      </c>
      <c r="D22" s="2" t="s">
        <v>211</v>
      </c>
      <c r="E22" s="23" t="s">
        <v>212</v>
      </c>
      <c r="F22" s="49">
        <v>416373</v>
      </c>
      <c r="G22" s="49">
        <f>R22</f>
        <v>0</v>
      </c>
      <c r="H22" s="49">
        <f>SUM(P22:R22)</f>
        <v>0</v>
      </c>
      <c r="I22" s="50">
        <f>F22-H22</f>
        <v>416373</v>
      </c>
      <c r="J22" s="52">
        <v>11107</v>
      </c>
      <c r="K22" s="27"/>
      <c r="L22" s="47"/>
      <c r="M22" s="45" t="s">
        <v>57</v>
      </c>
      <c r="N22" s="31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96.75">
      <c r="A23" s="48">
        <v>19</v>
      </c>
      <c r="B23" s="47" t="s">
        <v>148</v>
      </c>
      <c r="C23" s="48" t="s">
        <v>145</v>
      </c>
      <c r="D23" s="2" t="s">
        <v>146</v>
      </c>
      <c r="E23" s="47" t="s">
        <v>147</v>
      </c>
      <c r="F23" s="49">
        <v>8000</v>
      </c>
      <c r="G23" s="49">
        <f t="shared" si="0"/>
        <v>0</v>
      </c>
      <c r="H23" s="49">
        <f t="shared" si="1"/>
        <v>8000</v>
      </c>
      <c r="I23" s="50">
        <f t="shared" si="2"/>
        <v>0</v>
      </c>
      <c r="J23" s="52"/>
      <c r="K23" s="27"/>
      <c r="L23" s="47"/>
      <c r="M23" s="45" t="s">
        <v>44</v>
      </c>
      <c r="N23" s="31"/>
      <c r="O23" s="20"/>
      <c r="P23" s="11"/>
      <c r="Q23" s="11">
        <v>8000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13.25">
      <c r="A24" s="48">
        <v>20</v>
      </c>
      <c r="B24" s="47" t="s">
        <v>181</v>
      </c>
      <c r="C24" s="48" t="s">
        <v>178</v>
      </c>
      <c r="D24" s="2" t="s">
        <v>179</v>
      </c>
      <c r="E24" s="47" t="s">
        <v>180</v>
      </c>
      <c r="F24" s="49">
        <v>40000</v>
      </c>
      <c r="G24" s="49">
        <f>R24</f>
        <v>0</v>
      </c>
      <c r="H24" s="49">
        <f>SUM(P24:R24)</f>
        <v>0</v>
      </c>
      <c r="I24" s="50">
        <f>F24-H24</f>
        <v>40000</v>
      </c>
      <c r="J24" s="52">
        <v>1110731</v>
      </c>
      <c r="K24" s="27"/>
      <c r="L24" s="47"/>
      <c r="M24" s="45" t="s">
        <v>47</v>
      </c>
      <c r="N24" s="31"/>
      <c r="O24" s="2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62">
      <c r="A25" s="48">
        <v>21</v>
      </c>
      <c r="B25" s="47" t="s">
        <v>156</v>
      </c>
      <c r="C25" s="48" t="s">
        <v>154</v>
      </c>
      <c r="D25" s="2" t="s">
        <v>155</v>
      </c>
      <c r="E25" s="47" t="s">
        <v>157</v>
      </c>
      <c r="F25" s="49">
        <v>246000</v>
      </c>
      <c r="G25" s="49">
        <f>R25</f>
        <v>72707</v>
      </c>
      <c r="H25" s="49">
        <f>SUM(P25:R25)</f>
        <v>72707</v>
      </c>
      <c r="I25" s="50">
        <f>F25-H25</f>
        <v>173293</v>
      </c>
      <c r="J25" s="52">
        <v>1110731</v>
      </c>
      <c r="K25" s="27"/>
      <c r="L25" s="47"/>
      <c r="M25" s="45" t="s">
        <v>46</v>
      </c>
      <c r="N25" s="31"/>
      <c r="O25" s="20"/>
      <c r="P25" s="11"/>
      <c r="Q25" s="11"/>
      <c r="R25" s="11">
        <v>72707</v>
      </c>
      <c r="S25" s="11"/>
      <c r="T25" s="11"/>
      <c r="U25" s="11"/>
      <c r="V25" s="11"/>
      <c r="W25" s="11"/>
      <c r="X25" s="11"/>
      <c r="Y25" s="11"/>
      <c r="Z25" s="11"/>
      <c r="AA25" s="11"/>
    </row>
    <row r="26" spans="1:39" ht="48">
      <c r="A26" s="48">
        <v>22</v>
      </c>
      <c r="B26" s="47" t="s">
        <v>98</v>
      </c>
      <c r="C26" s="48" t="s">
        <v>97</v>
      </c>
      <c r="D26" s="2" t="s">
        <v>99</v>
      </c>
      <c r="E26" s="47" t="s">
        <v>182</v>
      </c>
      <c r="F26" s="49">
        <f>SUM(AB26:AM26)</f>
        <v>1106302</v>
      </c>
      <c r="G26" s="49">
        <f t="shared" si="0"/>
        <v>257436</v>
      </c>
      <c r="H26" s="49">
        <f t="shared" si="1"/>
        <v>1068023</v>
      </c>
      <c r="I26" s="50">
        <f t="shared" si="2"/>
        <v>38279</v>
      </c>
      <c r="J26" s="13">
        <v>11112</v>
      </c>
      <c r="K26" s="27"/>
      <c r="L26" s="23"/>
      <c r="M26" s="45" t="s">
        <v>48</v>
      </c>
      <c r="N26" s="9"/>
      <c r="O26" s="20"/>
      <c r="P26" s="11">
        <v>553151</v>
      </c>
      <c r="Q26" s="11">
        <v>257436</v>
      </c>
      <c r="R26" s="11">
        <v>257436</v>
      </c>
      <c r="S26" s="11"/>
      <c r="T26" s="11"/>
      <c r="U26" s="11"/>
      <c r="V26" s="11"/>
      <c r="W26" s="11"/>
      <c r="X26" s="11"/>
      <c r="Y26" s="11"/>
      <c r="Z26" s="11"/>
      <c r="AA26" s="11"/>
      <c r="AB26" s="44">
        <v>295715</v>
      </c>
      <c r="AC26" s="44">
        <v>295715</v>
      </c>
      <c r="AD26" s="44">
        <v>257436</v>
      </c>
      <c r="AE26" s="44">
        <v>257436</v>
      </c>
      <c r="AF26" s="44"/>
      <c r="AG26" s="44"/>
      <c r="AH26" s="44"/>
      <c r="AI26" s="44"/>
      <c r="AJ26" s="44"/>
      <c r="AK26" s="44"/>
      <c r="AL26" s="44"/>
      <c r="AM26" s="44"/>
    </row>
    <row r="27" spans="1:39" ht="48">
      <c r="A27" s="48">
        <v>23</v>
      </c>
      <c r="B27" s="58" t="s">
        <v>120</v>
      </c>
      <c r="C27" s="48" t="s">
        <v>117</v>
      </c>
      <c r="D27" s="2" t="s">
        <v>118</v>
      </c>
      <c r="E27" s="47" t="s">
        <v>119</v>
      </c>
      <c r="F27" s="49">
        <f>SUM(AB27:AM27)</f>
        <v>200000</v>
      </c>
      <c r="G27" s="49">
        <f t="shared" si="0"/>
        <v>200000</v>
      </c>
      <c r="H27" s="49">
        <f t="shared" si="1"/>
        <v>200000</v>
      </c>
      <c r="I27" s="50">
        <f t="shared" si="2"/>
        <v>0</v>
      </c>
      <c r="J27" s="13">
        <v>11112</v>
      </c>
      <c r="K27" s="27"/>
      <c r="L27" s="23"/>
      <c r="M27" s="45" t="s">
        <v>48</v>
      </c>
      <c r="N27" s="9"/>
      <c r="O27" s="20"/>
      <c r="P27" s="11"/>
      <c r="Q27" s="11"/>
      <c r="R27" s="11">
        <v>200000</v>
      </c>
      <c r="S27" s="11"/>
      <c r="T27" s="11"/>
      <c r="U27" s="11"/>
      <c r="V27" s="11"/>
      <c r="W27" s="11"/>
      <c r="X27" s="11"/>
      <c r="Y27" s="11"/>
      <c r="Z27" s="11"/>
      <c r="AA27" s="11"/>
      <c r="AB27" s="44"/>
      <c r="AC27" s="44">
        <v>200000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 ht="64.5">
      <c r="A28" s="48">
        <v>24</v>
      </c>
      <c r="B28" s="47" t="s">
        <v>194</v>
      </c>
      <c r="C28" s="48" t="s">
        <v>190</v>
      </c>
      <c r="D28" s="2" t="s">
        <v>191</v>
      </c>
      <c r="E28" s="47" t="s">
        <v>193</v>
      </c>
      <c r="F28" s="49">
        <v>158816</v>
      </c>
      <c r="G28" s="49">
        <f>R28</f>
        <v>0</v>
      </c>
      <c r="H28" s="49">
        <f>SUM(P28:R28)</f>
        <v>0</v>
      </c>
      <c r="I28" s="50">
        <f>F28-H28</f>
        <v>158816</v>
      </c>
      <c r="J28" s="13">
        <v>11112</v>
      </c>
      <c r="K28" s="27"/>
      <c r="L28" s="23"/>
      <c r="M28" s="45" t="s">
        <v>192</v>
      </c>
      <c r="N28" s="9"/>
      <c r="O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 ht="96.75">
      <c r="A29" s="48">
        <v>25</v>
      </c>
      <c r="B29" s="58" t="s">
        <v>201</v>
      </c>
      <c r="C29" s="48" t="s">
        <v>198</v>
      </c>
      <c r="D29" s="2" t="s">
        <v>199</v>
      </c>
      <c r="E29" s="47" t="s">
        <v>200</v>
      </c>
      <c r="F29" s="49">
        <v>85234</v>
      </c>
      <c r="G29" s="49">
        <f>R29</f>
        <v>13600</v>
      </c>
      <c r="H29" s="49">
        <f>SUM(P29:R29)</f>
        <v>13600</v>
      </c>
      <c r="I29" s="50">
        <f>F29-H29</f>
        <v>71634</v>
      </c>
      <c r="J29" s="13">
        <v>1110430</v>
      </c>
      <c r="K29" s="27"/>
      <c r="L29" s="23"/>
      <c r="M29" s="45" t="s">
        <v>43</v>
      </c>
      <c r="N29" s="9"/>
      <c r="O29" s="20"/>
      <c r="P29" s="11"/>
      <c r="Q29" s="11"/>
      <c r="R29" s="11">
        <v>13600</v>
      </c>
      <c r="S29" s="11"/>
      <c r="T29" s="11"/>
      <c r="U29" s="11"/>
      <c r="V29" s="11"/>
      <c r="W29" s="11"/>
      <c r="X29" s="11"/>
      <c r="Y29" s="11"/>
      <c r="Z29" s="11"/>
      <c r="AA29" s="11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 ht="96.75">
      <c r="A30" s="48">
        <v>26</v>
      </c>
      <c r="B30" s="47" t="s">
        <v>144</v>
      </c>
      <c r="C30" s="48" t="s">
        <v>140</v>
      </c>
      <c r="D30" s="2" t="s">
        <v>141</v>
      </c>
      <c r="E30" s="47" t="s">
        <v>143</v>
      </c>
      <c r="F30" s="49">
        <v>50000</v>
      </c>
      <c r="G30" s="49">
        <f t="shared" si="0"/>
        <v>0</v>
      </c>
      <c r="H30" s="49">
        <f t="shared" si="1"/>
        <v>0</v>
      </c>
      <c r="I30" s="50">
        <f t="shared" si="2"/>
        <v>50000</v>
      </c>
      <c r="J30" s="13">
        <v>1110731</v>
      </c>
      <c r="K30" s="27"/>
      <c r="L30" s="23"/>
      <c r="M30" s="45" t="s">
        <v>142</v>
      </c>
      <c r="N30" s="9"/>
      <c r="O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ht="81">
      <c r="A31" s="48">
        <v>27</v>
      </c>
      <c r="B31" s="60" t="s">
        <v>111</v>
      </c>
      <c r="C31" s="48" t="s">
        <v>92</v>
      </c>
      <c r="D31" s="2" t="s">
        <v>109</v>
      </c>
      <c r="E31" s="47" t="s">
        <v>110</v>
      </c>
      <c r="F31" s="49">
        <v>4240</v>
      </c>
      <c r="G31" s="49">
        <f t="shared" si="0"/>
        <v>0</v>
      </c>
      <c r="H31" s="49">
        <f t="shared" si="1"/>
        <v>0</v>
      </c>
      <c r="I31" s="50">
        <f t="shared" si="2"/>
        <v>4240</v>
      </c>
      <c r="J31" s="13">
        <v>11012</v>
      </c>
      <c r="K31" s="27"/>
      <c r="L31" s="47"/>
      <c r="M31" s="45" t="s">
        <v>56</v>
      </c>
      <c r="N31" s="9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 ht="81">
      <c r="A32" s="48">
        <v>28</v>
      </c>
      <c r="B32" s="47" t="s">
        <v>124</v>
      </c>
      <c r="C32" s="48" t="s">
        <v>121</v>
      </c>
      <c r="D32" s="2" t="s">
        <v>122</v>
      </c>
      <c r="E32" s="47" t="s">
        <v>123</v>
      </c>
      <c r="F32" s="49">
        <v>594000</v>
      </c>
      <c r="G32" s="49">
        <f t="shared" si="0"/>
        <v>0</v>
      </c>
      <c r="H32" s="49">
        <f t="shared" si="1"/>
        <v>0</v>
      </c>
      <c r="I32" s="50">
        <f t="shared" si="2"/>
        <v>594000</v>
      </c>
      <c r="J32" s="13">
        <v>11112</v>
      </c>
      <c r="K32" s="27"/>
      <c r="L32" s="23"/>
      <c r="M32" s="45" t="s">
        <v>56</v>
      </c>
      <c r="N32" s="9"/>
      <c r="O32" s="2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ht="113.25">
      <c r="A33" s="48">
        <v>29</v>
      </c>
      <c r="B33" s="47" t="s">
        <v>175</v>
      </c>
      <c r="C33" s="48" t="s">
        <v>121</v>
      </c>
      <c r="D33" s="2" t="s">
        <v>134</v>
      </c>
      <c r="E33" s="47" t="s">
        <v>135</v>
      </c>
      <c r="F33" s="49">
        <v>495834</v>
      </c>
      <c r="G33" s="49">
        <f t="shared" si="0"/>
        <v>30064</v>
      </c>
      <c r="H33" s="49">
        <f t="shared" si="1"/>
        <v>65932</v>
      </c>
      <c r="I33" s="50">
        <f t="shared" si="2"/>
        <v>429902</v>
      </c>
      <c r="J33" s="13">
        <v>11112</v>
      </c>
      <c r="K33" s="27"/>
      <c r="L33" s="23"/>
      <c r="M33" s="45" t="s">
        <v>56</v>
      </c>
      <c r="N33" s="9"/>
      <c r="O33" s="20"/>
      <c r="P33" s="11"/>
      <c r="Q33" s="11">
        <v>35868</v>
      </c>
      <c r="R33" s="11">
        <v>30064</v>
      </c>
      <c r="S33" s="11"/>
      <c r="T33" s="11"/>
      <c r="U33" s="11"/>
      <c r="V33" s="11"/>
      <c r="W33" s="11"/>
      <c r="X33" s="11"/>
      <c r="Y33" s="11"/>
      <c r="Z33" s="11"/>
      <c r="AA33" s="11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ht="194.25">
      <c r="A34" s="48">
        <v>30</v>
      </c>
      <c r="B34" s="47" t="s">
        <v>189</v>
      </c>
      <c r="C34" s="48" t="s">
        <v>186</v>
      </c>
      <c r="D34" s="2" t="s">
        <v>187</v>
      </c>
      <c r="E34" s="47" t="s">
        <v>188</v>
      </c>
      <c r="F34" s="49">
        <v>87820</v>
      </c>
      <c r="G34" s="49">
        <f>R34</f>
        <v>59620</v>
      </c>
      <c r="H34" s="49">
        <f>SUM(P34:R34)</f>
        <v>59620</v>
      </c>
      <c r="I34" s="50">
        <f>F34-H34</f>
        <v>28200</v>
      </c>
      <c r="J34" s="13">
        <v>1110630</v>
      </c>
      <c r="K34" s="27"/>
      <c r="L34" s="23"/>
      <c r="M34" s="45" t="s">
        <v>56</v>
      </c>
      <c r="N34" s="9"/>
      <c r="O34" s="20"/>
      <c r="P34" s="11"/>
      <c r="Q34" s="11"/>
      <c r="R34" s="11">
        <v>59620</v>
      </c>
      <c r="S34" s="11"/>
      <c r="T34" s="11"/>
      <c r="U34" s="11"/>
      <c r="V34" s="11"/>
      <c r="W34" s="11"/>
      <c r="X34" s="11"/>
      <c r="Y34" s="11"/>
      <c r="Z34" s="11"/>
      <c r="AA34" s="11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ht="129">
      <c r="A35" s="48">
        <v>31</v>
      </c>
      <c r="B35" s="47" t="s">
        <v>176</v>
      </c>
      <c r="C35" s="48" t="s">
        <v>171</v>
      </c>
      <c r="D35" s="2" t="s">
        <v>172</v>
      </c>
      <c r="E35" s="47" t="s">
        <v>173</v>
      </c>
      <c r="F35" s="49">
        <v>8000</v>
      </c>
      <c r="G35" s="49">
        <f t="shared" si="0"/>
        <v>0</v>
      </c>
      <c r="H35" s="49">
        <f t="shared" si="1"/>
        <v>0</v>
      </c>
      <c r="I35" s="50">
        <f t="shared" si="2"/>
        <v>8000</v>
      </c>
      <c r="J35" s="13">
        <v>1110731</v>
      </c>
      <c r="K35" s="27"/>
      <c r="L35" s="23"/>
      <c r="M35" s="45" t="s">
        <v>174</v>
      </c>
      <c r="N35" s="9"/>
      <c r="O35" s="2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ht="145.5">
      <c r="A36" s="48">
        <v>32</v>
      </c>
      <c r="B36" s="47" t="s">
        <v>205</v>
      </c>
      <c r="C36" s="48" t="s">
        <v>202</v>
      </c>
      <c r="D36" s="2" t="s">
        <v>203</v>
      </c>
      <c r="E36" s="47" t="s">
        <v>204</v>
      </c>
      <c r="F36" s="49">
        <v>8578</v>
      </c>
      <c r="G36" s="49">
        <f>R36</f>
        <v>0</v>
      </c>
      <c r="H36" s="49">
        <f>SUM(P36:R36)</f>
        <v>0</v>
      </c>
      <c r="I36" s="50">
        <f>F36-H36</f>
        <v>8578</v>
      </c>
      <c r="J36" s="13">
        <v>11112</v>
      </c>
      <c r="K36" s="27"/>
      <c r="L36" s="23"/>
      <c r="M36" s="45" t="s">
        <v>142</v>
      </c>
      <c r="N36" s="9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27" s="39" customFormat="1" ht="145.5">
      <c r="A37" s="48">
        <v>33</v>
      </c>
      <c r="B37" s="59" t="s">
        <v>108</v>
      </c>
      <c r="C37" s="22" t="s">
        <v>105</v>
      </c>
      <c r="D37" s="23" t="s">
        <v>106</v>
      </c>
      <c r="E37" s="59" t="s">
        <v>107</v>
      </c>
      <c r="F37" s="51">
        <v>123423</v>
      </c>
      <c r="G37" s="49">
        <f t="shared" si="0"/>
        <v>8431</v>
      </c>
      <c r="H37" s="49">
        <f t="shared" si="1"/>
        <v>11582</v>
      </c>
      <c r="I37" s="50">
        <f t="shared" si="2"/>
        <v>111841</v>
      </c>
      <c r="J37" s="52">
        <v>1110731</v>
      </c>
      <c r="K37" s="28"/>
      <c r="L37" s="47"/>
      <c r="M37" s="38" t="s">
        <v>49</v>
      </c>
      <c r="N37" s="24"/>
      <c r="O37" s="25"/>
      <c r="P37" s="26">
        <v>2451</v>
      </c>
      <c r="Q37" s="26">
        <v>700</v>
      </c>
      <c r="R37" s="26">
        <v>8431</v>
      </c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39" customFormat="1" ht="81">
      <c r="A38" s="48">
        <v>34</v>
      </c>
      <c r="B38" s="59" t="s">
        <v>127</v>
      </c>
      <c r="C38" s="22" t="s">
        <v>125</v>
      </c>
      <c r="D38" s="23" t="s">
        <v>128</v>
      </c>
      <c r="E38" s="59" t="s">
        <v>129</v>
      </c>
      <c r="F38" s="51">
        <v>13233</v>
      </c>
      <c r="G38" s="49">
        <f t="shared" si="0"/>
        <v>0</v>
      </c>
      <c r="H38" s="49">
        <f t="shared" si="1"/>
        <v>13233</v>
      </c>
      <c r="I38" s="50">
        <f t="shared" si="2"/>
        <v>0</v>
      </c>
      <c r="J38" s="52"/>
      <c r="K38" s="28"/>
      <c r="L38" s="47"/>
      <c r="M38" s="38" t="s">
        <v>126</v>
      </c>
      <c r="N38" s="24"/>
      <c r="O38" s="25"/>
      <c r="P38" s="26">
        <v>13233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39" customFormat="1" ht="258.75">
      <c r="A39" s="48">
        <v>35</v>
      </c>
      <c r="B39" s="59" t="s">
        <v>170</v>
      </c>
      <c r="C39" s="22" t="s">
        <v>167</v>
      </c>
      <c r="D39" s="23" t="s">
        <v>169</v>
      </c>
      <c r="E39" s="59" t="s">
        <v>168</v>
      </c>
      <c r="F39" s="51">
        <v>618429</v>
      </c>
      <c r="G39" s="49">
        <f t="shared" si="0"/>
        <v>75106</v>
      </c>
      <c r="H39" s="49">
        <f t="shared" si="1"/>
        <v>370043</v>
      </c>
      <c r="I39" s="50">
        <f t="shared" si="2"/>
        <v>248386</v>
      </c>
      <c r="J39" s="52">
        <v>1110731</v>
      </c>
      <c r="K39" s="28"/>
      <c r="L39" s="47"/>
      <c r="M39" s="38" t="s">
        <v>161</v>
      </c>
      <c r="N39" s="24"/>
      <c r="O39" s="25"/>
      <c r="P39" s="26"/>
      <c r="Q39" s="26">
        <v>294937</v>
      </c>
      <c r="R39" s="26">
        <v>75106</v>
      </c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39" customFormat="1" ht="129">
      <c r="A40" s="48">
        <v>36</v>
      </c>
      <c r="B40" s="59" t="s">
        <v>162</v>
      </c>
      <c r="C40" s="22" t="s">
        <v>158</v>
      </c>
      <c r="D40" s="23" t="s">
        <v>159</v>
      </c>
      <c r="E40" s="59" t="s">
        <v>160</v>
      </c>
      <c r="F40" s="51">
        <v>88223</v>
      </c>
      <c r="G40" s="49">
        <f t="shared" si="0"/>
        <v>11028</v>
      </c>
      <c r="H40" s="49">
        <f t="shared" si="1"/>
        <v>22056</v>
      </c>
      <c r="I40" s="50">
        <f t="shared" si="2"/>
        <v>66167</v>
      </c>
      <c r="J40" s="52">
        <v>1110630</v>
      </c>
      <c r="K40" s="28"/>
      <c r="L40" s="47"/>
      <c r="M40" s="38" t="s">
        <v>161</v>
      </c>
      <c r="N40" s="24"/>
      <c r="O40" s="25"/>
      <c r="P40" s="26"/>
      <c r="Q40" s="26">
        <v>11028</v>
      </c>
      <c r="R40" s="26">
        <v>11028</v>
      </c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39" customFormat="1" ht="64.5">
      <c r="A41" s="48">
        <v>37</v>
      </c>
      <c r="B41" s="59" t="s">
        <v>153</v>
      </c>
      <c r="C41" s="22" t="s">
        <v>149</v>
      </c>
      <c r="D41" s="23" t="s">
        <v>150</v>
      </c>
      <c r="E41" s="59" t="s">
        <v>152</v>
      </c>
      <c r="F41" s="51">
        <v>34374</v>
      </c>
      <c r="G41" s="49">
        <f t="shared" si="0"/>
        <v>0</v>
      </c>
      <c r="H41" s="49">
        <f t="shared" si="1"/>
        <v>1800</v>
      </c>
      <c r="I41" s="50">
        <f t="shared" si="2"/>
        <v>32574</v>
      </c>
      <c r="J41" s="52"/>
      <c r="K41" s="28"/>
      <c r="L41" s="47"/>
      <c r="M41" s="38" t="s">
        <v>151</v>
      </c>
      <c r="N41" s="24"/>
      <c r="O41" s="25"/>
      <c r="P41" s="26"/>
      <c r="Q41" s="26">
        <v>1800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s="36" customFormat="1" ht="24.75" customHeight="1">
      <c r="A42" s="14"/>
      <c r="B42" s="15" t="s">
        <v>1</v>
      </c>
      <c r="C42" s="16"/>
      <c r="D42" s="17"/>
      <c r="E42" s="17"/>
      <c r="F42" s="18">
        <f>SUM(F5:F41)</f>
        <v>5626664</v>
      </c>
      <c r="G42" s="18">
        <f>SUM(G5:G41)</f>
        <v>862759</v>
      </c>
      <c r="H42" s="18">
        <f>SUM(H5:H41)</f>
        <v>2426555</v>
      </c>
      <c r="I42" s="18">
        <f>SUM(I5:I41)</f>
        <v>3200109</v>
      </c>
      <c r="J42" s="19"/>
      <c r="K42" s="29"/>
      <c r="L42" s="40"/>
      <c r="M42" s="46"/>
      <c r="N42" s="32"/>
      <c r="O42" s="21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10" ht="6" customHeight="1">
      <c r="A43" s="3"/>
      <c r="B43" s="4"/>
      <c r="C43" s="5"/>
      <c r="D43" s="41"/>
      <c r="E43" s="4"/>
      <c r="F43" s="4"/>
      <c r="G43" s="4"/>
      <c r="H43" s="4"/>
      <c r="I43" s="4"/>
      <c r="J43" s="5"/>
    </row>
    <row r="44" spans="1:7" ht="15.75" hidden="1">
      <c r="A44" s="66" t="s">
        <v>50</v>
      </c>
      <c r="B44" s="66"/>
      <c r="C44" s="66"/>
      <c r="D44" s="66"/>
      <c r="E44" s="66"/>
      <c r="F44" s="66"/>
      <c r="G44" s="66"/>
    </row>
    <row r="45" spans="1:7" ht="15.75" hidden="1">
      <c r="A45" s="67" t="s">
        <v>51</v>
      </c>
      <c r="B45" s="67"/>
      <c r="C45" s="67"/>
      <c r="D45" s="67"/>
      <c r="E45" s="67"/>
      <c r="F45" s="67"/>
      <c r="G45" s="67"/>
    </row>
    <row r="46" spans="1:7" ht="15.75" hidden="1">
      <c r="A46" s="61" t="s">
        <v>52</v>
      </c>
      <c r="B46" s="61"/>
      <c r="C46" s="61"/>
      <c r="D46" s="61"/>
      <c r="E46" s="61"/>
      <c r="F46" s="61"/>
      <c r="G46" s="61"/>
    </row>
    <row r="47" spans="1:27" s="6" customFormat="1" ht="15.75" hidden="1">
      <c r="A47" s="61" t="s">
        <v>53</v>
      </c>
      <c r="B47" s="61"/>
      <c r="C47" s="61"/>
      <c r="D47" s="61"/>
      <c r="E47" s="61"/>
      <c r="F47" s="61"/>
      <c r="G47" s="61"/>
      <c r="J47" s="8"/>
      <c r="K47" s="30"/>
      <c r="L47" s="37"/>
      <c r="M47" s="42"/>
      <c r="N47" s="42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s="6" customFormat="1" ht="19.5">
      <c r="A48" s="62" t="s">
        <v>54</v>
      </c>
      <c r="B48" s="62"/>
      <c r="C48" s="62"/>
      <c r="D48" s="7"/>
      <c r="E48" s="63" t="s">
        <v>55</v>
      </c>
      <c r="F48" s="63"/>
      <c r="G48" s="63"/>
      <c r="J48" s="8"/>
      <c r="K48" s="30"/>
      <c r="L48" s="37"/>
      <c r="M48" s="42"/>
      <c r="N48" s="42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</sheetData>
  <sheetProtection/>
  <autoFilter ref="A4:AA42"/>
  <mergeCells count="23">
    <mergeCell ref="A46:G46"/>
    <mergeCell ref="A47:G47"/>
    <mergeCell ref="A48:C48"/>
    <mergeCell ref="E48:G48"/>
    <mergeCell ref="J3:J4"/>
    <mergeCell ref="K3:K4"/>
    <mergeCell ref="F3:F4"/>
    <mergeCell ref="G3:H3"/>
    <mergeCell ref="I3:I4"/>
    <mergeCell ref="P3:AA3"/>
    <mergeCell ref="A44:G44"/>
    <mergeCell ref="A45:G45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view="pageBreakPreview" zoomScaleSheetLayoutView="100" zoomScalePageLayoutView="0" workbookViewId="0" topLeftCell="A1">
      <pane xSplit="3" ySplit="4" topLeftCell="D3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33" sqref="F33:I33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138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Q5</f>
        <v>600</v>
      </c>
      <c r="H5" s="49">
        <f>SUM(P5:Q5)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60</v>
      </c>
      <c r="C6" s="48" t="s">
        <v>58</v>
      </c>
      <c r="D6" s="2" t="s">
        <v>112</v>
      </c>
      <c r="E6" s="47" t="s">
        <v>113</v>
      </c>
      <c r="F6" s="49">
        <v>255706</v>
      </c>
      <c r="G6" s="49">
        <f aca="true" t="shared" si="0" ref="G6:G32">Q6</f>
        <v>0</v>
      </c>
      <c r="H6" s="49">
        <f aca="true" t="shared" si="1" ref="H6:H32">SUM(P6:Q6)</f>
        <v>94432</v>
      </c>
      <c r="I6" s="50">
        <f aca="true" t="shared" si="2" ref="I6:I32">F6-H6</f>
        <v>161274</v>
      </c>
      <c r="J6" s="53" t="s">
        <v>59</v>
      </c>
      <c r="K6" s="27"/>
      <c r="L6" s="47"/>
      <c r="M6" s="45" t="s">
        <v>46</v>
      </c>
      <c r="N6" s="31"/>
      <c r="O6" s="20"/>
      <c r="P6" s="11">
        <v>94432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2.25">
      <c r="A7" s="48">
        <v>3</v>
      </c>
      <c r="B7" s="47"/>
      <c r="C7" s="48" t="s">
        <v>114</v>
      </c>
      <c r="D7" s="2" t="s">
        <v>115</v>
      </c>
      <c r="E7" s="47"/>
      <c r="F7" s="49">
        <v>9269</v>
      </c>
      <c r="G7" s="49">
        <f t="shared" si="0"/>
        <v>0</v>
      </c>
      <c r="H7" s="49">
        <f t="shared" si="1"/>
        <v>0</v>
      </c>
      <c r="I7" s="50">
        <f t="shared" si="2"/>
        <v>9269</v>
      </c>
      <c r="J7" s="53"/>
      <c r="K7" s="27"/>
      <c r="L7" s="47"/>
      <c r="M7" s="45" t="s">
        <v>57</v>
      </c>
      <c r="N7" s="31"/>
      <c r="O7" s="2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307.5">
      <c r="A8" s="48">
        <v>4</v>
      </c>
      <c r="B8" s="47" t="s">
        <v>69</v>
      </c>
      <c r="C8" s="48" t="s">
        <v>66</v>
      </c>
      <c r="D8" s="2" t="s">
        <v>67</v>
      </c>
      <c r="E8" s="47" t="s">
        <v>68</v>
      </c>
      <c r="F8" s="49">
        <v>233415</v>
      </c>
      <c r="G8" s="49">
        <f t="shared" si="0"/>
        <v>6616</v>
      </c>
      <c r="H8" s="49">
        <f t="shared" si="1"/>
        <v>14059</v>
      </c>
      <c r="I8" s="50">
        <f t="shared" si="2"/>
        <v>219356</v>
      </c>
      <c r="J8" s="54">
        <v>1110731</v>
      </c>
      <c r="K8" s="27"/>
      <c r="L8" s="47"/>
      <c r="M8" s="45" t="s">
        <v>45</v>
      </c>
      <c r="N8" s="31"/>
      <c r="O8" s="20"/>
      <c r="P8" s="11">
        <v>7443</v>
      </c>
      <c r="Q8" s="11">
        <v>6616</v>
      </c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56.25">
      <c r="A9" s="48">
        <v>5</v>
      </c>
      <c r="B9" s="47" t="s">
        <v>73</v>
      </c>
      <c r="C9" s="48" t="s">
        <v>70</v>
      </c>
      <c r="D9" s="2" t="s">
        <v>71</v>
      </c>
      <c r="E9" s="47" t="s">
        <v>72</v>
      </c>
      <c r="F9" s="49">
        <v>10000</v>
      </c>
      <c r="G9" s="49">
        <f t="shared" si="0"/>
        <v>0</v>
      </c>
      <c r="H9" s="49">
        <f t="shared" si="1"/>
        <v>0</v>
      </c>
      <c r="I9" s="50">
        <f t="shared" si="2"/>
        <v>10000</v>
      </c>
      <c r="J9" s="53"/>
      <c r="K9" s="27"/>
      <c r="L9" s="47"/>
      <c r="M9" s="45" t="s">
        <v>46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5.5">
      <c r="A10" s="48">
        <v>6</v>
      </c>
      <c r="B10" s="23" t="s">
        <v>104</v>
      </c>
      <c r="C10" s="48" t="s">
        <v>101</v>
      </c>
      <c r="D10" s="2" t="s">
        <v>102</v>
      </c>
      <c r="E10" s="23" t="s">
        <v>103</v>
      </c>
      <c r="F10" s="49">
        <v>2907</v>
      </c>
      <c r="G10" s="49">
        <f t="shared" si="0"/>
        <v>0</v>
      </c>
      <c r="H10" s="49">
        <f t="shared" si="1"/>
        <v>2907</v>
      </c>
      <c r="I10" s="50">
        <f t="shared" si="2"/>
        <v>0</v>
      </c>
      <c r="J10" s="54">
        <v>1100731</v>
      </c>
      <c r="K10" s="27"/>
      <c r="L10" s="47" t="s">
        <v>137</v>
      </c>
      <c r="M10" s="45" t="s">
        <v>46</v>
      </c>
      <c r="N10" s="31"/>
      <c r="O10" s="20"/>
      <c r="P10" s="11">
        <v>2907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10">
      <c r="A11" s="48">
        <v>7</v>
      </c>
      <c r="B11" s="47" t="s">
        <v>96</v>
      </c>
      <c r="C11" s="48" t="s">
        <v>93</v>
      </c>
      <c r="D11" s="2" t="s">
        <v>94</v>
      </c>
      <c r="E11" s="47" t="s">
        <v>95</v>
      </c>
      <c r="F11" s="49">
        <v>33083</v>
      </c>
      <c r="G11" s="49">
        <f t="shared" si="0"/>
        <v>0</v>
      </c>
      <c r="H11" s="49">
        <f t="shared" si="1"/>
        <v>9925</v>
      </c>
      <c r="I11" s="50">
        <f t="shared" si="2"/>
        <v>23158</v>
      </c>
      <c r="J11" s="54">
        <v>1110731</v>
      </c>
      <c r="K11" s="27"/>
      <c r="L11" s="47"/>
      <c r="M11" s="45" t="s">
        <v>46</v>
      </c>
      <c r="N11" s="31"/>
      <c r="O11" s="20"/>
      <c r="P11" s="11">
        <v>9925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47" t="s">
        <v>85</v>
      </c>
      <c r="C12" s="48" t="s">
        <v>82</v>
      </c>
      <c r="D12" s="2" t="s">
        <v>83</v>
      </c>
      <c r="E12" s="47" t="s">
        <v>84</v>
      </c>
      <c r="F12" s="49">
        <v>37612</v>
      </c>
      <c r="G12" s="49">
        <f t="shared" si="0"/>
        <v>0</v>
      </c>
      <c r="H12" s="49">
        <f t="shared" si="1"/>
        <v>0</v>
      </c>
      <c r="I12" s="50">
        <f t="shared" si="2"/>
        <v>37612</v>
      </c>
      <c r="J12" s="54">
        <v>1110731</v>
      </c>
      <c r="K12" s="27"/>
      <c r="L12" s="47"/>
      <c r="M12" s="45" t="s">
        <v>47</v>
      </c>
      <c r="N12" s="31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77.75">
      <c r="A13" s="48">
        <v>9</v>
      </c>
      <c r="B13" s="47" t="s">
        <v>132</v>
      </c>
      <c r="C13" s="48" t="s">
        <v>130</v>
      </c>
      <c r="D13" s="2" t="s">
        <v>131</v>
      </c>
      <c r="E13" s="47" t="s">
        <v>133</v>
      </c>
      <c r="F13" s="49">
        <f>65000+195950</f>
        <v>260950</v>
      </c>
      <c r="G13" s="49">
        <f t="shared" si="0"/>
        <v>0</v>
      </c>
      <c r="H13" s="49">
        <f t="shared" si="1"/>
        <v>236026</v>
      </c>
      <c r="I13" s="50">
        <f t="shared" si="2"/>
        <v>24924</v>
      </c>
      <c r="J13" s="54">
        <v>1110731</v>
      </c>
      <c r="K13" s="27"/>
      <c r="L13" s="47"/>
      <c r="M13" s="45" t="s">
        <v>46</v>
      </c>
      <c r="N13" s="31"/>
      <c r="O13" s="20"/>
      <c r="P13" s="11">
        <v>236026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58.75">
      <c r="A14" s="48">
        <v>10</v>
      </c>
      <c r="B14" s="47" t="s">
        <v>65</v>
      </c>
      <c r="C14" s="48" t="s">
        <v>62</v>
      </c>
      <c r="D14" s="2" t="s">
        <v>63</v>
      </c>
      <c r="E14" s="47" t="s">
        <v>64</v>
      </c>
      <c r="F14" s="49">
        <v>18829</v>
      </c>
      <c r="G14" s="49">
        <f t="shared" si="0"/>
        <v>4084</v>
      </c>
      <c r="H14" s="49">
        <f t="shared" si="1"/>
        <v>4084</v>
      </c>
      <c r="I14" s="50">
        <f t="shared" si="2"/>
        <v>14745</v>
      </c>
      <c r="J14" s="54">
        <v>1110710</v>
      </c>
      <c r="K14" s="27"/>
      <c r="L14" s="47"/>
      <c r="M14" s="45" t="s">
        <v>43</v>
      </c>
      <c r="N14" s="31"/>
      <c r="O14" s="20"/>
      <c r="P14" s="11"/>
      <c r="Q14" s="11">
        <v>4084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96.75">
      <c r="A15" s="48">
        <v>11</v>
      </c>
      <c r="B15" s="47" t="s">
        <v>81</v>
      </c>
      <c r="C15" s="48" t="s">
        <v>78</v>
      </c>
      <c r="D15" s="2" t="s">
        <v>80</v>
      </c>
      <c r="E15" s="47" t="s">
        <v>79</v>
      </c>
      <c r="F15" s="49">
        <v>21081</v>
      </c>
      <c r="G15" s="49">
        <f t="shared" si="0"/>
        <v>368</v>
      </c>
      <c r="H15" s="49">
        <f t="shared" si="1"/>
        <v>368</v>
      </c>
      <c r="I15" s="50">
        <f t="shared" si="2"/>
        <v>20713</v>
      </c>
      <c r="J15" s="52">
        <v>1110731</v>
      </c>
      <c r="K15" s="27"/>
      <c r="L15" s="47"/>
      <c r="M15" s="45" t="s">
        <v>43</v>
      </c>
      <c r="N15" s="31"/>
      <c r="O15" s="20"/>
      <c r="P15" s="11"/>
      <c r="Q15" s="11">
        <v>368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77</v>
      </c>
      <c r="C16" s="48" t="s">
        <v>74</v>
      </c>
      <c r="D16" s="2" t="s">
        <v>75</v>
      </c>
      <c r="E16" s="47" t="s">
        <v>76</v>
      </c>
      <c r="F16" s="49">
        <v>4411</v>
      </c>
      <c r="G16" s="49">
        <f t="shared" si="0"/>
        <v>0</v>
      </c>
      <c r="H16" s="49">
        <f t="shared" si="1"/>
        <v>4411</v>
      </c>
      <c r="I16" s="50">
        <f t="shared" si="2"/>
        <v>0</v>
      </c>
      <c r="J16" s="52">
        <v>1110731</v>
      </c>
      <c r="K16" s="27"/>
      <c r="L16" s="47"/>
      <c r="M16" s="45" t="s">
        <v>46</v>
      </c>
      <c r="N16" s="31"/>
      <c r="O16" s="20"/>
      <c r="P16" s="11">
        <v>4411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64.5">
      <c r="A17" s="48">
        <v>13</v>
      </c>
      <c r="B17" s="47"/>
      <c r="C17" s="48" t="s">
        <v>86</v>
      </c>
      <c r="D17" s="2" t="s">
        <v>88</v>
      </c>
      <c r="E17" s="47" t="s">
        <v>87</v>
      </c>
      <c r="F17" s="49">
        <v>120000</v>
      </c>
      <c r="G17" s="49">
        <f>Q17</f>
        <v>0</v>
      </c>
      <c r="H17" s="49">
        <f>SUM(P17:Q17)</f>
        <v>0</v>
      </c>
      <c r="I17" s="50">
        <f>F17-H17</f>
        <v>120000</v>
      </c>
      <c r="J17" s="52">
        <v>1110731</v>
      </c>
      <c r="K17" s="27"/>
      <c r="L17" s="47"/>
      <c r="M17" s="45" t="s">
        <v>46</v>
      </c>
      <c r="N17" s="31"/>
      <c r="O17" s="2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62">
      <c r="A18" s="48">
        <v>14</v>
      </c>
      <c r="B18" s="47" t="s">
        <v>166</v>
      </c>
      <c r="C18" s="48" t="s">
        <v>163</v>
      </c>
      <c r="D18" s="2" t="s">
        <v>164</v>
      </c>
      <c r="E18" s="47" t="s">
        <v>165</v>
      </c>
      <c r="F18" s="49">
        <v>4000</v>
      </c>
      <c r="G18" s="49">
        <f t="shared" si="0"/>
        <v>0</v>
      </c>
      <c r="H18" s="49">
        <f t="shared" si="1"/>
        <v>0</v>
      </c>
      <c r="I18" s="50">
        <f t="shared" si="2"/>
        <v>4000</v>
      </c>
      <c r="J18" s="52">
        <v>1110331</v>
      </c>
      <c r="K18" s="27"/>
      <c r="L18" s="47"/>
      <c r="M18" s="45" t="s">
        <v>45</v>
      </c>
      <c r="N18" s="31"/>
      <c r="O18" s="2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156</v>
      </c>
      <c r="C19" s="48" t="s">
        <v>154</v>
      </c>
      <c r="D19" s="2" t="s">
        <v>155</v>
      </c>
      <c r="E19" s="47" t="s">
        <v>157</v>
      </c>
      <c r="F19" s="49">
        <v>246000</v>
      </c>
      <c r="G19" s="49">
        <f t="shared" si="0"/>
        <v>0</v>
      </c>
      <c r="H19" s="49">
        <f t="shared" si="1"/>
        <v>0</v>
      </c>
      <c r="I19" s="50">
        <f t="shared" si="2"/>
        <v>246000</v>
      </c>
      <c r="J19" s="52">
        <v>1110731</v>
      </c>
      <c r="K19" s="27"/>
      <c r="L19" s="47"/>
      <c r="M19" s="45" t="s">
        <v>46</v>
      </c>
      <c r="N19" s="31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96.75">
      <c r="A20" s="48">
        <v>16</v>
      </c>
      <c r="B20" s="47" t="s">
        <v>148</v>
      </c>
      <c r="C20" s="48" t="s">
        <v>145</v>
      </c>
      <c r="D20" s="2" t="s">
        <v>146</v>
      </c>
      <c r="E20" s="47" t="s">
        <v>147</v>
      </c>
      <c r="F20" s="49">
        <v>8000</v>
      </c>
      <c r="G20" s="49">
        <f t="shared" si="0"/>
        <v>8000</v>
      </c>
      <c r="H20" s="49">
        <f t="shared" si="1"/>
        <v>8000</v>
      </c>
      <c r="I20" s="50">
        <f t="shared" si="2"/>
        <v>0</v>
      </c>
      <c r="J20" s="52"/>
      <c r="K20" s="27"/>
      <c r="L20" s="47"/>
      <c r="M20" s="45" t="s">
        <v>44</v>
      </c>
      <c r="N20" s="31"/>
      <c r="O20" s="20"/>
      <c r="P20" s="11"/>
      <c r="Q20" s="11">
        <v>8000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39" ht="48">
      <c r="A21" s="48">
        <v>17</v>
      </c>
      <c r="B21" s="47" t="s">
        <v>98</v>
      </c>
      <c r="C21" s="48" t="s">
        <v>97</v>
      </c>
      <c r="D21" s="2" t="s">
        <v>99</v>
      </c>
      <c r="E21" s="47" t="s">
        <v>139</v>
      </c>
      <c r="F21" s="49">
        <f>SUM(AB21:AM21)</f>
        <v>848866</v>
      </c>
      <c r="G21" s="49">
        <f t="shared" si="0"/>
        <v>257436</v>
      </c>
      <c r="H21" s="49">
        <f t="shared" si="1"/>
        <v>810587</v>
      </c>
      <c r="I21" s="50">
        <f t="shared" si="2"/>
        <v>38279</v>
      </c>
      <c r="J21" s="13">
        <v>11112</v>
      </c>
      <c r="K21" s="27"/>
      <c r="L21" s="23"/>
      <c r="M21" s="45" t="s">
        <v>48</v>
      </c>
      <c r="N21" s="9"/>
      <c r="O21" s="20"/>
      <c r="P21" s="11">
        <v>553151</v>
      </c>
      <c r="Q21" s="11">
        <v>257436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4">
        <v>295715</v>
      </c>
      <c r="AC21" s="44">
        <v>295715</v>
      </c>
      <c r="AD21" s="44">
        <v>257436</v>
      </c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ht="48">
      <c r="A22" s="48">
        <v>18</v>
      </c>
      <c r="B22" s="58" t="s">
        <v>120</v>
      </c>
      <c r="C22" s="48" t="s">
        <v>117</v>
      </c>
      <c r="D22" s="2" t="s">
        <v>118</v>
      </c>
      <c r="E22" s="47" t="s">
        <v>119</v>
      </c>
      <c r="F22" s="49">
        <f>SUM(AB22:AM22)</f>
        <v>200000</v>
      </c>
      <c r="G22" s="49">
        <f t="shared" si="0"/>
        <v>0</v>
      </c>
      <c r="H22" s="49">
        <f t="shared" si="1"/>
        <v>0</v>
      </c>
      <c r="I22" s="50">
        <f t="shared" si="2"/>
        <v>200000</v>
      </c>
      <c r="J22" s="13">
        <v>11112</v>
      </c>
      <c r="K22" s="27"/>
      <c r="L22" s="23"/>
      <c r="M22" s="45" t="s">
        <v>48</v>
      </c>
      <c r="N22" s="9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4"/>
      <c r="AC22" s="44">
        <v>200000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 ht="96.75">
      <c r="A23" s="48">
        <v>19</v>
      </c>
      <c r="B23" s="47" t="s">
        <v>144</v>
      </c>
      <c r="C23" s="48" t="s">
        <v>140</v>
      </c>
      <c r="D23" s="2" t="s">
        <v>141</v>
      </c>
      <c r="E23" s="47" t="s">
        <v>143</v>
      </c>
      <c r="F23" s="49">
        <v>50000</v>
      </c>
      <c r="G23" s="49">
        <f t="shared" si="0"/>
        <v>0</v>
      </c>
      <c r="H23" s="49">
        <f t="shared" si="1"/>
        <v>0</v>
      </c>
      <c r="I23" s="50">
        <f t="shared" si="2"/>
        <v>50000</v>
      </c>
      <c r="J23" s="13">
        <v>1110731</v>
      </c>
      <c r="K23" s="27"/>
      <c r="L23" s="23"/>
      <c r="M23" s="45" t="s">
        <v>142</v>
      </c>
      <c r="N23" s="9"/>
      <c r="O23" s="2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9" ht="81">
      <c r="A24" s="48">
        <v>20</v>
      </c>
      <c r="B24" s="60" t="s">
        <v>111</v>
      </c>
      <c r="C24" s="48" t="s">
        <v>92</v>
      </c>
      <c r="D24" s="2" t="s">
        <v>109</v>
      </c>
      <c r="E24" s="47" t="s">
        <v>110</v>
      </c>
      <c r="F24" s="49">
        <v>4240</v>
      </c>
      <c r="G24" s="49">
        <f t="shared" si="0"/>
        <v>0</v>
      </c>
      <c r="H24" s="49">
        <f t="shared" si="1"/>
        <v>0</v>
      </c>
      <c r="I24" s="50">
        <f t="shared" si="2"/>
        <v>4240</v>
      </c>
      <c r="J24" s="13">
        <v>11012</v>
      </c>
      <c r="K24" s="27"/>
      <c r="L24" s="47"/>
      <c r="M24" s="45" t="s">
        <v>56</v>
      </c>
      <c r="N24" s="9"/>
      <c r="O24" s="2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39" ht="81">
      <c r="A25" s="48">
        <v>21</v>
      </c>
      <c r="B25" s="47" t="s">
        <v>124</v>
      </c>
      <c r="C25" s="48" t="s">
        <v>121</v>
      </c>
      <c r="D25" s="2" t="s">
        <v>122</v>
      </c>
      <c r="E25" s="47" t="s">
        <v>123</v>
      </c>
      <c r="F25" s="49">
        <v>594000</v>
      </c>
      <c r="G25" s="49">
        <f t="shared" si="0"/>
        <v>0</v>
      </c>
      <c r="H25" s="49">
        <f t="shared" si="1"/>
        <v>0</v>
      </c>
      <c r="I25" s="50">
        <f t="shared" si="2"/>
        <v>594000</v>
      </c>
      <c r="J25" s="13">
        <v>11112</v>
      </c>
      <c r="K25" s="27"/>
      <c r="L25" s="23"/>
      <c r="M25" s="45" t="s">
        <v>56</v>
      </c>
      <c r="N25" s="9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ht="113.25">
      <c r="A26" s="48">
        <v>22</v>
      </c>
      <c r="B26" s="47" t="s">
        <v>175</v>
      </c>
      <c r="C26" s="48" t="s">
        <v>121</v>
      </c>
      <c r="D26" s="2" t="s">
        <v>134</v>
      </c>
      <c r="E26" s="47" t="s">
        <v>135</v>
      </c>
      <c r="F26" s="49">
        <v>495834</v>
      </c>
      <c r="G26" s="49">
        <f t="shared" si="0"/>
        <v>35868</v>
      </c>
      <c r="H26" s="49">
        <f t="shared" si="1"/>
        <v>35868</v>
      </c>
      <c r="I26" s="50">
        <f t="shared" si="2"/>
        <v>459966</v>
      </c>
      <c r="J26" s="13">
        <v>11112</v>
      </c>
      <c r="K26" s="27"/>
      <c r="L26" s="23"/>
      <c r="M26" s="45" t="s">
        <v>56</v>
      </c>
      <c r="N26" s="9"/>
      <c r="O26" s="20"/>
      <c r="P26" s="11"/>
      <c r="Q26" s="11">
        <v>35868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 ht="129">
      <c r="A27" s="48">
        <v>23</v>
      </c>
      <c r="B27" s="47" t="s">
        <v>176</v>
      </c>
      <c r="C27" s="48" t="s">
        <v>171</v>
      </c>
      <c r="D27" s="2" t="s">
        <v>172</v>
      </c>
      <c r="E27" s="47" t="s">
        <v>173</v>
      </c>
      <c r="F27" s="49">
        <v>8000</v>
      </c>
      <c r="G27" s="49">
        <f t="shared" si="0"/>
        <v>0</v>
      </c>
      <c r="H27" s="49">
        <f t="shared" si="1"/>
        <v>0</v>
      </c>
      <c r="I27" s="50">
        <f t="shared" si="2"/>
        <v>8000</v>
      </c>
      <c r="J27" s="13">
        <v>1110731</v>
      </c>
      <c r="K27" s="27"/>
      <c r="L27" s="23"/>
      <c r="M27" s="45" t="s">
        <v>174</v>
      </c>
      <c r="N27" s="9"/>
      <c r="O27" s="2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27" s="39" customFormat="1" ht="145.5">
      <c r="A28" s="48">
        <v>24</v>
      </c>
      <c r="B28" s="59" t="s">
        <v>108</v>
      </c>
      <c r="C28" s="22" t="s">
        <v>105</v>
      </c>
      <c r="D28" s="23" t="s">
        <v>106</v>
      </c>
      <c r="E28" s="59" t="s">
        <v>107</v>
      </c>
      <c r="F28" s="51">
        <v>123423</v>
      </c>
      <c r="G28" s="49">
        <f t="shared" si="0"/>
        <v>700</v>
      </c>
      <c r="H28" s="49">
        <f t="shared" si="1"/>
        <v>3151</v>
      </c>
      <c r="I28" s="50">
        <f t="shared" si="2"/>
        <v>120272</v>
      </c>
      <c r="J28" s="52">
        <v>1110731</v>
      </c>
      <c r="K28" s="28"/>
      <c r="L28" s="47"/>
      <c r="M28" s="38" t="s">
        <v>49</v>
      </c>
      <c r="N28" s="24"/>
      <c r="O28" s="25"/>
      <c r="P28" s="26">
        <v>2451</v>
      </c>
      <c r="Q28" s="26">
        <v>700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39" customFormat="1" ht="81">
      <c r="A29" s="48">
        <v>25</v>
      </c>
      <c r="B29" s="59" t="s">
        <v>127</v>
      </c>
      <c r="C29" s="22" t="s">
        <v>125</v>
      </c>
      <c r="D29" s="23" t="s">
        <v>128</v>
      </c>
      <c r="E29" s="59" t="s">
        <v>129</v>
      </c>
      <c r="F29" s="51">
        <v>13233</v>
      </c>
      <c r="G29" s="49">
        <f t="shared" si="0"/>
        <v>0</v>
      </c>
      <c r="H29" s="49">
        <f t="shared" si="1"/>
        <v>13233</v>
      </c>
      <c r="I29" s="50">
        <f t="shared" si="2"/>
        <v>0</v>
      </c>
      <c r="J29" s="52"/>
      <c r="K29" s="28"/>
      <c r="L29" s="47"/>
      <c r="M29" s="38" t="s">
        <v>126</v>
      </c>
      <c r="N29" s="24"/>
      <c r="O29" s="25"/>
      <c r="P29" s="26">
        <v>13233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39" customFormat="1" ht="258.75">
      <c r="A30" s="48">
        <v>26</v>
      </c>
      <c r="B30" s="59" t="s">
        <v>170</v>
      </c>
      <c r="C30" s="22" t="s">
        <v>167</v>
      </c>
      <c r="D30" s="23" t="s">
        <v>169</v>
      </c>
      <c r="E30" s="59" t="s">
        <v>168</v>
      </c>
      <c r="F30" s="51">
        <v>618429</v>
      </c>
      <c r="G30" s="49">
        <f t="shared" si="0"/>
        <v>294937</v>
      </c>
      <c r="H30" s="49">
        <f t="shared" si="1"/>
        <v>294937</v>
      </c>
      <c r="I30" s="50">
        <f t="shared" si="2"/>
        <v>323492</v>
      </c>
      <c r="J30" s="52">
        <v>1110731</v>
      </c>
      <c r="K30" s="28"/>
      <c r="L30" s="47"/>
      <c r="M30" s="38" t="s">
        <v>161</v>
      </c>
      <c r="N30" s="24"/>
      <c r="O30" s="25"/>
      <c r="P30" s="26"/>
      <c r="Q30" s="26">
        <v>294937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39" customFormat="1" ht="129">
      <c r="A31" s="48">
        <v>27</v>
      </c>
      <c r="B31" s="59" t="s">
        <v>162</v>
      </c>
      <c r="C31" s="22" t="s">
        <v>158</v>
      </c>
      <c r="D31" s="23" t="s">
        <v>159</v>
      </c>
      <c r="E31" s="59" t="s">
        <v>160</v>
      </c>
      <c r="F31" s="51">
        <v>88223</v>
      </c>
      <c r="G31" s="49">
        <f t="shared" si="0"/>
        <v>11028</v>
      </c>
      <c r="H31" s="49">
        <f t="shared" si="1"/>
        <v>11028</v>
      </c>
      <c r="I31" s="50">
        <f t="shared" si="2"/>
        <v>77195</v>
      </c>
      <c r="J31" s="52">
        <v>1110630</v>
      </c>
      <c r="K31" s="28"/>
      <c r="L31" s="47"/>
      <c r="M31" s="38" t="s">
        <v>161</v>
      </c>
      <c r="N31" s="24"/>
      <c r="O31" s="25"/>
      <c r="P31" s="26"/>
      <c r="Q31" s="26">
        <v>11028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s="39" customFormat="1" ht="64.5">
      <c r="A32" s="48">
        <v>28</v>
      </c>
      <c r="B32" s="59" t="s">
        <v>153</v>
      </c>
      <c r="C32" s="22" t="s">
        <v>149</v>
      </c>
      <c r="D32" s="23" t="s">
        <v>150</v>
      </c>
      <c r="E32" s="59" t="s">
        <v>152</v>
      </c>
      <c r="F32" s="51">
        <v>34374</v>
      </c>
      <c r="G32" s="49">
        <f t="shared" si="0"/>
        <v>1800</v>
      </c>
      <c r="H32" s="49">
        <f t="shared" si="1"/>
        <v>1800</v>
      </c>
      <c r="I32" s="50">
        <f t="shared" si="2"/>
        <v>32574</v>
      </c>
      <c r="J32" s="52"/>
      <c r="K32" s="28"/>
      <c r="L32" s="47"/>
      <c r="M32" s="38" t="s">
        <v>151</v>
      </c>
      <c r="N32" s="24"/>
      <c r="O32" s="25"/>
      <c r="P32" s="26"/>
      <c r="Q32" s="26">
        <v>1800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36" customFormat="1" ht="24.75" customHeight="1">
      <c r="A33" s="14"/>
      <c r="B33" s="15" t="s">
        <v>1</v>
      </c>
      <c r="C33" s="16"/>
      <c r="D33" s="17"/>
      <c r="E33" s="17"/>
      <c r="F33" s="18">
        <f>SUM(F5:F32)</f>
        <v>4453229</v>
      </c>
      <c r="G33" s="18">
        <f>SUM(G5:G32)</f>
        <v>621437</v>
      </c>
      <c r="H33" s="18">
        <f>SUM(H5:H32)</f>
        <v>1563796</v>
      </c>
      <c r="I33" s="18">
        <f>SUM(I5:I32)</f>
        <v>2889433</v>
      </c>
      <c r="J33" s="19"/>
      <c r="K33" s="29"/>
      <c r="L33" s="40"/>
      <c r="M33" s="46"/>
      <c r="N33" s="32"/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0" ht="6" customHeight="1">
      <c r="A34" s="3"/>
      <c r="B34" s="4"/>
      <c r="C34" s="5"/>
      <c r="D34" s="41"/>
      <c r="E34" s="4"/>
      <c r="F34" s="4"/>
      <c r="G34" s="4"/>
      <c r="H34" s="4"/>
      <c r="I34" s="4"/>
      <c r="J34" s="5"/>
    </row>
    <row r="35" spans="1:7" ht="15.75" hidden="1">
      <c r="A35" s="66" t="s">
        <v>50</v>
      </c>
      <c r="B35" s="66"/>
      <c r="C35" s="66"/>
      <c r="D35" s="66"/>
      <c r="E35" s="66"/>
      <c r="F35" s="66"/>
      <c r="G35" s="66"/>
    </row>
    <row r="36" spans="1:7" ht="15.75" hidden="1">
      <c r="A36" s="67" t="s">
        <v>51</v>
      </c>
      <c r="B36" s="67"/>
      <c r="C36" s="67"/>
      <c r="D36" s="67"/>
      <c r="E36" s="67"/>
      <c r="F36" s="67"/>
      <c r="G36" s="67"/>
    </row>
    <row r="37" spans="1:7" ht="15.75" hidden="1">
      <c r="A37" s="61" t="s">
        <v>52</v>
      </c>
      <c r="B37" s="61"/>
      <c r="C37" s="61"/>
      <c r="D37" s="61"/>
      <c r="E37" s="61"/>
      <c r="F37" s="61"/>
      <c r="G37" s="61"/>
    </row>
    <row r="38" spans="1:27" s="6" customFormat="1" ht="15.75" hidden="1">
      <c r="A38" s="61" t="s">
        <v>53</v>
      </c>
      <c r="B38" s="61"/>
      <c r="C38" s="61"/>
      <c r="D38" s="61"/>
      <c r="E38" s="61"/>
      <c r="F38" s="61"/>
      <c r="G38" s="61"/>
      <c r="J38" s="8"/>
      <c r="K38" s="30"/>
      <c r="L38" s="37"/>
      <c r="M38" s="42"/>
      <c r="N38" s="42"/>
      <c r="O38" s="43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s="6" customFormat="1" ht="19.5">
      <c r="A39" s="62" t="s">
        <v>54</v>
      </c>
      <c r="B39" s="62"/>
      <c r="C39" s="62"/>
      <c r="D39" s="7"/>
      <c r="E39" s="63" t="s">
        <v>55</v>
      </c>
      <c r="F39" s="63"/>
      <c r="G39" s="63"/>
      <c r="J39" s="8"/>
      <c r="K39" s="30"/>
      <c r="L39" s="37"/>
      <c r="M39" s="42"/>
      <c r="N39" s="42"/>
      <c r="O39" s="43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</sheetData>
  <sheetProtection/>
  <autoFilter ref="A4:AA33"/>
  <mergeCells count="23">
    <mergeCell ref="A37:G37"/>
    <mergeCell ref="A38:G38"/>
    <mergeCell ref="A39:C39"/>
    <mergeCell ref="E39:G39"/>
    <mergeCell ref="J3:J4"/>
    <mergeCell ref="K3:K4"/>
    <mergeCell ref="F3:F4"/>
    <mergeCell ref="G3:H3"/>
    <mergeCell ref="I3:I4"/>
    <mergeCell ref="P3:AA3"/>
    <mergeCell ref="A35:G35"/>
    <mergeCell ref="A36:G36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view="pageBreakPreview" zoomScaleSheetLayoutView="100" zoomScalePageLayoutView="0" workbookViewId="0" topLeftCell="A1">
      <pane xSplit="3" ySplit="4" topLeftCell="D2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7" sqref="B17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customWidth="1"/>
    <col min="17" max="17" width="10.50390625" style="44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29" width="9.375" style="37" bestFit="1" customWidth="1"/>
    <col min="30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116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P5</f>
        <v>18380</v>
      </c>
      <c r="H5" s="49">
        <f>SUM(P5)</f>
        <v>18380</v>
      </c>
      <c r="I5" s="50">
        <f>F5-H5</f>
        <v>90964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60</v>
      </c>
      <c r="C6" s="48" t="s">
        <v>58</v>
      </c>
      <c r="D6" s="2" t="s">
        <v>112</v>
      </c>
      <c r="E6" s="47" t="s">
        <v>113</v>
      </c>
      <c r="F6" s="49">
        <v>255706</v>
      </c>
      <c r="G6" s="49">
        <f aca="true" t="shared" si="0" ref="G6:G23">P6</f>
        <v>94432</v>
      </c>
      <c r="H6" s="49">
        <f aca="true" t="shared" si="1" ref="H6:H23">SUM(P6)</f>
        <v>94432</v>
      </c>
      <c r="I6" s="50">
        <f aca="true" t="shared" si="2" ref="I6:I23">F6-H6</f>
        <v>161274</v>
      </c>
      <c r="J6" s="53" t="s">
        <v>59</v>
      </c>
      <c r="K6" s="27"/>
      <c r="L6" s="47"/>
      <c r="M6" s="45" t="s">
        <v>46</v>
      </c>
      <c r="N6" s="31"/>
      <c r="O6" s="20"/>
      <c r="P6" s="11">
        <v>94432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2.25">
      <c r="A7" s="48">
        <v>3</v>
      </c>
      <c r="B7" s="47"/>
      <c r="C7" s="48" t="s">
        <v>114</v>
      </c>
      <c r="D7" s="2" t="s">
        <v>115</v>
      </c>
      <c r="E7" s="47"/>
      <c r="F7" s="49">
        <v>9269</v>
      </c>
      <c r="G7" s="49">
        <f t="shared" si="0"/>
        <v>0</v>
      </c>
      <c r="H7" s="49">
        <f t="shared" si="1"/>
        <v>0</v>
      </c>
      <c r="I7" s="50">
        <f t="shared" si="2"/>
        <v>9269</v>
      </c>
      <c r="J7" s="53"/>
      <c r="K7" s="27"/>
      <c r="L7" s="47"/>
      <c r="M7" s="45" t="s">
        <v>57</v>
      </c>
      <c r="N7" s="31"/>
      <c r="O7" s="2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307.5">
      <c r="A8" s="48">
        <v>4</v>
      </c>
      <c r="B8" s="47" t="s">
        <v>69</v>
      </c>
      <c r="C8" s="48" t="s">
        <v>66</v>
      </c>
      <c r="D8" s="2" t="s">
        <v>67</v>
      </c>
      <c r="E8" s="47" t="s">
        <v>68</v>
      </c>
      <c r="F8" s="49">
        <v>233415</v>
      </c>
      <c r="G8" s="49">
        <f t="shared" si="0"/>
        <v>7443</v>
      </c>
      <c r="H8" s="49">
        <f t="shared" si="1"/>
        <v>7443</v>
      </c>
      <c r="I8" s="50">
        <f t="shared" si="2"/>
        <v>225972</v>
      </c>
      <c r="J8" s="54">
        <v>1110731</v>
      </c>
      <c r="K8" s="27"/>
      <c r="L8" s="47"/>
      <c r="M8" s="45" t="s">
        <v>45</v>
      </c>
      <c r="N8" s="31"/>
      <c r="O8" s="20"/>
      <c r="P8" s="11">
        <v>7443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56.25">
      <c r="A9" s="48">
        <v>5</v>
      </c>
      <c r="B9" s="47" t="s">
        <v>73</v>
      </c>
      <c r="C9" s="48" t="s">
        <v>70</v>
      </c>
      <c r="D9" s="2" t="s">
        <v>71</v>
      </c>
      <c r="E9" s="47" t="s">
        <v>72</v>
      </c>
      <c r="F9" s="49">
        <v>10000</v>
      </c>
      <c r="G9" s="49">
        <f t="shared" si="0"/>
        <v>0</v>
      </c>
      <c r="H9" s="49">
        <f t="shared" si="1"/>
        <v>0</v>
      </c>
      <c r="I9" s="50">
        <f t="shared" si="2"/>
        <v>10000</v>
      </c>
      <c r="J9" s="53"/>
      <c r="K9" s="27"/>
      <c r="L9" s="47"/>
      <c r="M9" s="45" t="s">
        <v>46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5.5">
      <c r="A10" s="48">
        <v>6</v>
      </c>
      <c r="B10" s="23" t="s">
        <v>104</v>
      </c>
      <c r="C10" s="48" t="s">
        <v>101</v>
      </c>
      <c r="D10" s="2" t="s">
        <v>102</v>
      </c>
      <c r="E10" s="23" t="s">
        <v>103</v>
      </c>
      <c r="F10" s="49">
        <v>2907</v>
      </c>
      <c r="G10" s="49">
        <f t="shared" si="0"/>
        <v>2907</v>
      </c>
      <c r="H10" s="49">
        <f t="shared" si="1"/>
        <v>2907</v>
      </c>
      <c r="I10" s="50">
        <f t="shared" si="2"/>
        <v>0</v>
      </c>
      <c r="J10" s="54">
        <v>1100731</v>
      </c>
      <c r="K10" s="27"/>
      <c r="L10" s="47" t="s">
        <v>137</v>
      </c>
      <c r="M10" s="45" t="s">
        <v>46</v>
      </c>
      <c r="N10" s="31"/>
      <c r="O10" s="20"/>
      <c r="P10" s="11">
        <v>2907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10">
      <c r="A11" s="48">
        <v>7</v>
      </c>
      <c r="B11" s="47" t="s">
        <v>96</v>
      </c>
      <c r="C11" s="48" t="s">
        <v>93</v>
      </c>
      <c r="D11" s="2" t="s">
        <v>94</v>
      </c>
      <c r="E11" s="47" t="s">
        <v>95</v>
      </c>
      <c r="F11" s="49">
        <v>33083</v>
      </c>
      <c r="G11" s="49">
        <f t="shared" si="0"/>
        <v>9925</v>
      </c>
      <c r="H11" s="49">
        <f t="shared" si="1"/>
        <v>9925</v>
      </c>
      <c r="I11" s="50">
        <f t="shared" si="2"/>
        <v>23158</v>
      </c>
      <c r="J11" s="54">
        <v>1110731</v>
      </c>
      <c r="K11" s="27"/>
      <c r="L11" s="47"/>
      <c r="M11" s="45" t="s">
        <v>46</v>
      </c>
      <c r="N11" s="31"/>
      <c r="O11" s="20"/>
      <c r="P11" s="11">
        <v>9925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47" t="s">
        <v>85</v>
      </c>
      <c r="C12" s="48" t="s">
        <v>82</v>
      </c>
      <c r="D12" s="2" t="s">
        <v>83</v>
      </c>
      <c r="E12" s="47" t="s">
        <v>84</v>
      </c>
      <c r="F12" s="49">
        <v>37612</v>
      </c>
      <c r="G12" s="49">
        <f t="shared" si="0"/>
        <v>0</v>
      </c>
      <c r="H12" s="49">
        <f t="shared" si="1"/>
        <v>0</v>
      </c>
      <c r="I12" s="50">
        <f t="shared" si="2"/>
        <v>37612</v>
      </c>
      <c r="J12" s="54">
        <v>1110731</v>
      </c>
      <c r="K12" s="27"/>
      <c r="L12" s="47"/>
      <c r="M12" s="45" t="s">
        <v>47</v>
      </c>
      <c r="N12" s="31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77.75">
      <c r="A13" s="48">
        <v>9</v>
      </c>
      <c r="B13" s="47" t="s">
        <v>132</v>
      </c>
      <c r="C13" s="48" t="s">
        <v>130</v>
      </c>
      <c r="D13" s="2" t="s">
        <v>131</v>
      </c>
      <c r="E13" s="47" t="s">
        <v>133</v>
      </c>
      <c r="F13" s="49">
        <f>65000+195950</f>
        <v>260950</v>
      </c>
      <c r="G13" s="49">
        <f>P13</f>
        <v>236026</v>
      </c>
      <c r="H13" s="49">
        <f>SUM(P13)</f>
        <v>236026</v>
      </c>
      <c r="I13" s="50">
        <f>F13-H13</f>
        <v>24924</v>
      </c>
      <c r="J13" s="54">
        <v>1110731</v>
      </c>
      <c r="K13" s="27"/>
      <c r="L13" s="47"/>
      <c r="M13" s="45" t="s">
        <v>46</v>
      </c>
      <c r="N13" s="31"/>
      <c r="O13" s="20"/>
      <c r="P13" s="11">
        <v>236026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58.75">
      <c r="A14" s="48">
        <v>10</v>
      </c>
      <c r="B14" s="47" t="s">
        <v>65</v>
      </c>
      <c r="C14" s="48" t="s">
        <v>62</v>
      </c>
      <c r="D14" s="2" t="s">
        <v>63</v>
      </c>
      <c r="E14" s="47" t="s">
        <v>64</v>
      </c>
      <c r="F14" s="49">
        <v>18829</v>
      </c>
      <c r="G14" s="49">
        <f t="shared" si="0"/>
        <v>0</v>
      </c>
      <c r="H14" s="49">
        <f t="shared" si="1"/>
        <v>0</v>
      </c>
      <c r="I14" s="50">
        <f t="shared" si="2"/>
        <v>18829</v>
      </c>
      <c r="J14" s="54">
        <v>1110710</v>
      </c>
      <c r="K14" s="27"/>
      <c r="L14" s="47"/>
      <c r="M14" s="45" t="s">
        <v>43</v>
      </c>
      <c r="N14" s="31"/>
      <c r="O14" s="2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96.75">
      <c r="A15" s="48">
        <v>11</v>
      </c>
      <c r="B15" s="47" t="s">
        <v>81</v>
      </c>
      <c r="C15" s="48" t="s">
        <v>78</v>
      </c>
      <c r="D15" s="2" t="s">
        <v>80</v>
      </c>
      <c r="E15" s="47" t="s">
        <v>79</v>
      </c>
      <c r="F15" s="49">
        <v>21081</v>
      </c>
      <c r="G15" s="49">
        <f t="shared" si="0"/>
        <v>0</v>
      </c>
      <c r="H15" s="49">
        <f t="shared" si="1"/>
        <v>0</v>
      </c>
      <c r="I15" s="50">
        <f t="shared" si="2"/>
        <v>21081</v>
      </c>
      <c r="J15" s="52">
        <v>1110731</v>
      </c>
      <c r="K15" s="27"/>
      <c r="L15" s="47"/>
      <c r="M15" s="45" t="s">
        <v>43</v>
      </c>
      <c r="N15" s="31"/>
      <c r="O15" s="2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77</v>
      </c>
      <c r="C16" s="48" t="s">
        <v>74</v>
      </c>
      <c r="D16" s="2" t="s">
        <v>75</v>
      </c>
      <c r="E16" s="47" t="s">
        <v>76</v>
      </c>
      <c r="F16" s="49">
        <v>4411</v>
      </c>
      <c r="G16" s="49">
        <f t="shared" si="0"/>
        <v>4411</v>
      </c>
      <c r="H16" s="49">
        <f t="shared" si="1"/>
        <v>4411</v>
      </c>
      <c r="I16" s="50">
        <f t="shared" si="2"/>
        <v>0</v>
      </c>
      <c r="J16" s="52">
        <v>1110731</v>
      </c>
      <c r="K16" s="27"/>
      <c r="L16" s="47"/>
      <c r="M16" s="45" t="s">
        <v>46</v>
      </c>
      <c r="N16" s="31"/>
      <c r="O16" s="20"/>
      <c r="P16" s="11">
        <v>4411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64.5">
      <c r="A17" s="48">
        <v>13</v>
      </c>
      <c r="B17" s="47"/>
      <c r="C17" s="48" t="s">
        <v>86</v>
      </c>
      <c r="D17" s="2" t="s">
        <v>88</v>
      </c>
      <c r="E17" s="47" t="s">
        <v>87</v>
      </c>
      <c r="F17" s="49">
        <v>120000</v>
      </c>
      <c r="G17" s="49">
        <f t="shared" si="0"/>
        <v>0</v>
      </c>
      <c r="H17" s="49">
        <f t="shared" si="1"/>
        <v>0</v>
      </c>
      <c r="I17" s="50">
        <f t="shared" si="2"/>
        <v>120000</v>
      </c>
      <c r="J17" s="52">
        <v>1110731</v>
      </c>
      <c r="K17" s="27"/>
      <c r="L17" s="47"/>
      <c r="M17" s="45" t="s">
        <v>46</v>
      </c>
      <c r="N17" s="31"/>
      <c r="O17" s="2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39" ht="48">
      <c r="A18" s="48">
        <v>14</v>
      </c>
      <c r="B18" s="47" t="s">
        <v>98</v>
      </c>
      <c r="C18" s="48" t="s">
        <v>97</v>
      </c>
      <c r="D18" s="2" t="s">
        <v>99</v>
      </c>
      <c r="E18" s="47" t="s">
        <v>100</v>
      </c>
      <c r="F18" s="49">
        <f>SUM(AB18:AM18)</f>
        <v>591430</v>
      </c>
      <c r="G18" s="49">
        <f t="shared" si="0"/>
        <v>553151</v>
      </c>
      <c r="H18" s="49">
        <f t="shared" si="1"/>
        <v>553151</v>
      </c>
      <c r="I18" s="50">
        <f t="shared" si="2"/>
        <v>38279</v>
      </c>
      <c r="J18" s="13">
        <v>11112</v>
      </c>
      <c r="K18" s="27"/>
      <c r="L18" s="23"/>
      <c r="M18" s="45" t="s">
        <v>48</v>
      </c>
      <c r="N18" s="9"/>
      <c r="O18" s="20"/>
      <c r="P18" s="11">
        <v>553151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44">
        <v>295715</v>
      </c>
      <c r="AC18" s="44">
        <v>295715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ht="48">
      <c r="A19" s="48">
        <v>15</v>
      </c>
      <c r="B19" s="58" t="s">
        <v>120</v>
      </c>
      <c r="C19" s="48" t="s">
        <v>117</v>
      </c>
      <c r="D19" s="2" t="s">
        <v>118</v>
      </c>
      <c r="E19" s="47" t="s">
        <v>119</v>
      </c>
      <c r="F19" s="49">
        <f>SUM(AB19:AM19)</f>
        <v>200000</v>
      </c>
      <c r="G19" s="49">
        <f>P19</f>
        <v>0</v>
      </c>
      <c r="H19" s="49">
        <f>SUM(P19)</f>
        <v>0</v>
      </c>
      <c r="I19" s="50">
        <f>F19-H19</f>
        <v>200000</v>
      </c>
      <c r="J19" s="13">
        <v>11112</v>
      </c>
      <c r="K19" s="27"/>
      <c r="L19" s="23"/>
      <c r="M19" s="45" t="s">
        <v>48</v>
      </c>
      <c r="N19" s="9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44"/>
      <c r="AC19" s="44">
        <v>200000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ht="81">
      <c r="A20" s="48">
        <v>16</v>
      </c>
      <c r="B20" s="55" t="s">
        <v>111</v>
      </c>
      <c r="C20" s="48" t="s">
        <v>92</v>
      </c>
      <c r="D20" s="2" t="s">
        <v>109</v>
      </c>
      <c r="E20" s="47" t="s">
        <v>110</v>
      </c>
      <c r="F20" s="49">
        <v>4240</v>
      </c>
      <c r="G20" s="49">
        <f t="shared" si="0"/>
        <v>0</v>
      </c>
      <c r="H20" s="49">
        <f t="shared" si="1"/>
        <v>0</v>
      </c>
      <c r="I20" s="50">
        <f t="shared" si="2"/>
        <v>4240</v>
      </c>
      <c r="J20" s="13">
        <v>11012</v>
      </c>
      <c r="K20" s="27"/>
      <c r="L20" s="47"/>
      <c r="M20" s="45" t="s">
        <v>56</v>
      </c>
      <c r="N20" s="9"/>
      <c r="O20" s="2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ht="81">
      <c r="A21" s="48">
        <v>17</v>
      </c>
      <c r="B21" s="58" t="s">
        <v>124</v>
      </c>
      <c r="C21" s="48" t="s">
        <v>121</v>
      </c>
      <c r="D21" s="2" t="s">
        <v>122</v>
      </c>
      <c r="E21" s="47" t="s">
        <v>123</v>
      </c>
      <c r="F21" s="49">
        <v>594000</v>
      </c>
      <c r="G21" s="49">
        <f>P21</f>
        <v>0</v>
      </c>
      <c r="H21" s="49">
        <f>SUM(P21)</f>
        <v>0</v>
      </c>
      <c r="I21" s="50">
        <f>F21-H21</f>
        <v>594000</v>
      </c>
      <c r="J21" s="13">
        <v>11112</v>
      </c>
      <c r="K21" s="27"/>
      <c r="L21" s="23"/>
      <c r="M21" s="45" t="s">
        <v>56</v>
      </c>
      <c r="N21" s="9"/>
      <c r="O21" s="2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ht="113.25">
      <c r="A22" s="48">
        <v>18</v>
      </c>
      <c r="B22" s="58" t="s">
        <v>136</v>
      </c>
      <c r="C22" s="48" t="s">
        <v>121</v>
      </c>
      <c r="D22" s="2" t="s">
        <v>134</v>
      </c>
      <c r="E22" s="58" t="s">
        <v>135</v>
      </c>
      <c r="F22" s="49">
        <v>495834</v>
      </c>
      <c r="G22" s="49">
        <f>P22</f>
        <v>0</v>
      </c>
      <c r="H22" s="49">
        <f>SUM(P22)</f>
        <v>0</v>
      </c>
      <c r="I22" s="50">
        <f>F22-H22</f>
        <v>495834</v>
      </c>
      <c r="J22" s="13">
        <v>11112</v>
      </c>
      <c r="K22" s="27"/>
      <c r="L22" s="23"/>
      <c r="M22" s="45" t="s">
        <v>56</v>
      </c>
      <c r="N22" s="9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27" s="39" customFormat="1" ht="145.5">
      <c r="A23" s="48">
        <v>19</v>
      </c>
      <c r="B23" s="59" t="s">
        <v>108</v>
      </c>
      <c r="C23" s="22" t="s">
        <v>105</v>
      </c>
      <c r="D23" s="23" t="s">
        <v>106</v>
      </c>
      <c r="E23" s="56" t="s">
        <v>107</v>
      </c>
      <c r="F23" s="51">
        <v>123423</v>
      </c>
      <c r="G23" s="49">
        <f t="shared" si="0"/>
        <v>2451</v>
      </c>
      <c r="H23" s="49">
        <f t="shared" si="1"/>
        <v>2451</v>
      </c>
      <c r="I23" s="50">
        <f t="shared" si="2"/>
        <v>120972</v>
      </c>
      <c r="J23" s="52">
        <v>1110731</v>
      </c>
      <c r="K23" s="28"/>
      <c r="L23" s="47"/>
      <c r="M23" s="38" t="s">
        <v>49</v>
      </c>
      <c r="N23" s="24"/>
      <c r="O23" s="25"/>
      <c r="P23" s="26">
        <v>2451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39" customFormat="1" ht="81">
      <c r="A24" s="48">
        <v>20</v>
      </c>
      <c r="B24" s="57" t="s">
        <v>127</v>
      </c>
      <c r="C24" s="22" t="s">
        <v>125</v>
      </c>
      <c r="D24" s="23" t="s">
        <v>128</v>
      </c>
      <c r="E24" s="56" t="s">
        <v>129</v>
      </c>
      <c r="F24" s="51">
        <v>13233</v>
      </c>
      <c r="G24" s="49">
        <f>P24</f>
        <v>13233</v>
      </c>
      <c r="H24" s="49">
        <f>SUM(P24)</f>
        <v>13233</v>
      </c>
      <c r="I24" s="50">
        <f>F24-H24</f>
        <v>0</v>
      </c>
      <c r="J24" s="52"/>
      <c r="K24" s="28"/>
      <c r="L24" s="47"/>
      <c r="M24" s="38" t="s">
        <v>126</v>
      </c>
      <c r="N24" s="24"/>
      <c r="O24" s="25"/>
      <c r="P24" s="26">
        <v>13233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36" customFormat="1" ht="24.75" customHeight="1">
      <c r="A25" s="14"/>
      <c r="B25" s="15" t="s">
        <v>1</v>
      </c>
      <c r="C25" s="16"/>
      <c r="D25" s="17"/>
      <c r="E25" s="17"/>
      <c r="F25" s="18">
        <f>SUM(F5:F24)</f>
        <v>3138767</v>
      </c>
      <c r="G25" s="18">
        <f>SUM(G5:G24)</f>
        <v>942359</v>
      </c>
      <c r="H25" s="18">
        <f>SUM(H5:H24)</f>
        <v>942359</v>
      </c>
      <c r="I25" s="18">
        <f>SUM(I5:I24)</f>
        <v>2196408</v>
      </c>
      <c r="J25" s="19"/>
      <c r="K25" s="29"/>
      <c r="L25" s="40"/>
      <c r="M25" s="46"/>
      <c r="N25" s="32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10" ht="6" customHeight="1">
      <c r="A26" s="3"/>
      <c r="B26" s="4"/>
      <c r="C26" s="5"/>
      <c r="D26" s="41"/>
      <c r="E26" s="4"/>
      <c r="F26" s="4"/>
      <c r="G26" s="4"/>
      <c r="H26" s="4"/>
      <c r="I26" s="4"/>
      <c r="J26" s="5"/>
    </row>
    <row r="27" spans="1:7" ht="15.75" hidden="1">
      <c r="A27" s="66" t="s">
        <v>50</v>
      </c>
      <c r="B27" s="66"/>
      <c r="C27" s="66"/>
      <c r="D27" s="66"/>
      <c r="E27" s="66"/>
      <c r="F27" s="66"/>
      <c r="G27" s="66"/>
    </row>
    <row r="28" spans="1:7" ht="15.75" hidden="1">
      <c r="A28" s="67" t="s">
        <v>51</v>
      </c>
      <c r="B28" s="67"/>
      <c r="C28" s="67"/>
      <c r="D28" s="67"/>
      <c r="E28" s="67"/>
      <c r="F28" s="67"/>
      <c r="G28" s="67"/>
    </row>
    <row r="29" spans="1:7" ht="15.75" hidden="1">
      <c r="A29" s="61" t="s">
        <v>52</v>
      </c>
      <c r="B29" s="61"/>
      <c r="C29" s="61"/>
      <c r="D29" s="61"/>
      <c r="E29" s="61"/>
      <c r="F29" s="61"/>
      <c r="G29" s="61"/>
    </row>
    <row r="30" spans="1:27" s="6" customFormat="1" ht="15.75" hidden="1">
      <c r="A30" s="61" t="s">
        <v>53</v>
      </c>
      <c r="B30" s="61"/>
      <c r="C30" s="61"/>
      <c r="D30" s="61"/>
      <c r="E30" s="61"/>
      <c r="F30" s="61"/>
      <c r="G30" s="61"/>
      <c r="J30" s="8"/>
      <c r="K30" s="30"/>
      <c r="L30" s="37"/>
      <c r="M30" s="42"/>
      <c r="N30" s="42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s="6" customFormat="1" ht="19.5">
      <c r="A31" s="62" t="s">
        <v>54</v>
      </c>
      <c r="B31" s="62"/>
      <c r="C31" s="62"/>
      <c r="D31" s="7"/>
      <c r="E31" s="63" t="s">
        <v>55</v>
      </c>
      <c r="F31" s="63"/>
      <c r="G31" s="63"/>
      <c r="J31" s="8"/>
      <c r="K31" s="30"/>
      <c r="L31" s="37"/>
      <c r="M31" s="42"/>
      <c r="N31" s="42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</sheetData>
  <sheetProtection/>
  <autoFilter ref="A4:AA25"/>
  <mergeCells count="23">
    <mergeCell ref="A31:C31"/>
    <mergeCell ref="E31:G31"/>
    <mergeCell ref="A27:G27"/>
    <mergeCell ref="A28:G28"/>
    <mergeCell ref="A29:G29"/>
    <mergeCell ref="D3:D4"/>
    <mergeCell ref="A30:G30"/>
    <mergeCell ref="A1:L1"/>
    <mergeCell ref="A2:L2"/>
    <mergeCell ref="A3:A4"/>
    <mergeCell ref="B3:B4"/>
    <mergeCell ref="C3:C4"/>
    <mergeCell ref="G3:H3"/>
    <mergeCell ref="I3:I4"/>
    <mergeCell ref="E3:E4"/>
    <mergeCell ref="F3:F4"/>
    <mergeCell ref="K3:K4"/>
    <mergeCell ref="L3:L4"/>
    <mergeCell ref="P3:AA3"/>
    <mergeCell ref="N3:N4"/>
    <mergeCell ref="O3:O4"/>
    <mergeCell ref="J3:J4"/>
    <mergeCell ref="M3:M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2022-07-01T00:10:29Z</cp:lastPrinted>
  <dcterms:created xsi:type="dcterms:W3CDTF">2009-03-05T07:06:29Z</dcterms:created>
  <dcterms:modified xsi:type="dcterms:W3CDTF">2022-07-01T00:10:37Z</dcterms:modified>
  <cp:category/>
  <cp:version/>
  <cp:contentType/>
  <cp:contentStatus/>
</cp:coreProperties>
</file>