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803" sheetId="1" r:id="rId1"/>
    <sheet name="10802" sheetId="2" r:id="rId2"/>
    <sheet name="10801" sheetId="3" r:id="rId3"/>
  </sheets>
  <definedNames>
    <definedName name="_xlnm.Print_Area" localSheetId="2">'10801'!$A:$L</definedName>
    <definedName name="_xlnm.Print_Area" localSheetId="1">'10802'!$A:$L</definedName>
    <definedName name="_xlnm.Print_Area" localSheetId="0">'10803'!$A:$L</definedName>
    <definedName name="_xlnm.Print_Titles" localSheetId="2">'10801'!$1:$4</definedName>
    <definedName name="_xlnm.Print_Titles" localSheetId="1">'10802'!$1:$4</definedName>
    <definedName name="_xlnm.Print_Titles" localSheetId="0">'10803'!$1:$4</definedName>
  </definedNames>
  <calcPr fullCalcOnLoad="1"/>
</workbook>
</file>

<file path=xl/sharedStrings.xml><?xml version="1.0" encoding="utf-8"?>
<sst xmlns="http://schemas.openxmlformats.org/spreadsheetml/2006/main" count="812" uniqueCount="434">
  <si>
    <t>執行情形</t>
  </si>
  <si>
    <t>合計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</si>
  <si>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</si>
  <si>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</si>
  <si>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</si>
  <si>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</si>
  <si>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</si>
  <si>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</si>
  <si>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</si>
  <si>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中華民國108年01月01日至108年01月31日止</t>
  </si>
  <si>
    <t>A10704</t>
  </si>
  <si>
    <t>應付代收款#0146（107074）</t>
  </si>
  <si>
    <t>A10706</t>
  </si>
  <si>
    <t>107學年度「學習區完全免試國中提升學習品質計畫」經費</t>
  </si>
  <si>
    <t>A107B9</t>
  </si>
  <si>
    <t>應付代收款#0146(107057)</t>
  </si>
  <si>
    <t>A107C2</t>
  </si>
  <si>
    <t>A107C9</t>
  </si>
  <si>
    <t xml:space="preserve">107學年度第1學期公教遺族及傷殘榮軍子女就學費用優待補助 </t>
  </si>
  <si>
    <t>A107F6</t>
  </si>
  <si>
    <t xml:space="preserve">107學年度教育部補助戶外教育計畫-第1期 </t>
  </si>
  <si>
    <t>A107G3</t>
  </si>
  <si>
    <t>A107I1</t>
  </si>
  <si>
    <t>應付代收款#0146</t>
  </si>
  <si>
    <t>A107I5</t>
  </si>
  <si>
    <t>A107I6</t>
  </si>
  <si>
    <t>A107K5</t>
  </si>
  <si>
    <t>A107K6</t>
  </si>
  <si>
    <t>A107K7</t>
  </si>
  <si>
    <t>A107K8</t>
  </si>
  <si>
    <t>A107N6</t>
  </si>
  <si>
    <t>D10701</t>
  </si>
  <si>
    <t>D107A3</t>
  </si>
  <si>
    <t>D107C3</t>
  </si>
  <si>
    <t>107年午餐採用國產可追溯生鮮食材獎勵金8-10月份</t>
  </si>
  <si>
    <t>E107H1</t>
  </si>
  <si>
    <t>特殊教育學生獎助金</t>
  </si>
  <si>
    <t>E107O1</t>
  </si>
  <si>
    <t>B108A4</t>
  </si>
  <si>
    <t xml:space="preserve">108年退休金、撫慰金及退休人員年終慰問金 </t>
  </si>
  <si>
    <t>B108A8</t>
  </si>
  <si>
    <t>108年子女教育補助費</t>
  </si>
  <si>
    <t>B108A9</t>
  </si>
  <si>
    <t>108年婚喪及生育補助費</t>
  </si>
  <si>
    <t>原補助249,375元,上年度結轉249,375元,屬108年度經費</t>
  </si>
  <si>
    <t>校內分設科目
或代號</t>
  </si>
  <si>
    <t>補助單位
預算科目</t>
  </si>
  <si>
    <t>編號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</si>
  <si>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</si>
  <si>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</si>
  <si>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</si>
  <si>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</si>
  <si>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</si>
  <si>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</si>
  <si>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</si>
  <si>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</si>
  <si>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</si>
  <si>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李麗真</t>
  </si>
  <si>
    <t xml:space="preserve">校園防鏽及牆面整修工程(第1期)-規劃設計監造服務經費 </t>
  </si>
  <si>
    <t>1070801
1080731</t>
  </si>
  <si>
    <t xml:space="preserve">107學年度辦理十二年國民基本教育課程綱要前導學校協作計畫經費-第1期
</t>
  </si>
  <si>
    <t>否</t>
  </si>
  <si>
    <t>A107N9</t>
  </si>
  <si>
    <t xml:space="preserve">107學年度補助國民中小學調整教師授課節數及導師費-第1-2期 </t>
  </si>
  <si>
    <t>原補助77萬6,775元，上年度結轉30萬9,395元。</t>
  </si>
  <si>
    <t xml:space="preserve">107學年度增置專長教師員額實施計畫(國中1000專家)經費--第1-2期 </t>
  </si>
  <si>
    <r>
      <t>原補助39萬元，上年度結轉13萬元；</t>
    </r>
    <r>
      <rPr>
        <sz val="12"/>
        <color indexed="10"/>
        <rFont val="標楷體"/>
        <family val="4"/>
      </rPr>
      <t>另本年度預支4萬5,266元</t>
    </r>
    <r>
      <rPr>
        <sz val="12"/>
        <rFont val="標楷體"/>
        <family val="4"/>
      </rPr>
      <t xml:space="preserve">。
</t>
    </r>
  </si>
  <si>
    <t xml:space="preserve">107年地方教育發展基金－國民小學教育－國民小學學生公費及獎補助－會費、捐助、補助、分攤、照護、救濟與交流活動費－捐助、補助與獎助－獎助學員生給與
</t>
  </si>
  <si>
    <t>1070801
1080131</t>
  </si>
  <si>
    <t>應付代收款＃0146(107072）</t>
  </si>
  <si>
    <t xml:space="preserve">原補助4萬5,500元，上年度結轉4萬5,500元。
</t>
  </si>
  <si>
    <t>原補助2萬1,00元，上年度結轉2,800元。</t>
  </si>
  <si>
    <t>107年度應付代收款＃0146(107052；107094）</t>
  </si>
  <si>
    <t xml:space="preserve">107學年度補救教學實施方案-第1階段第1-2梯次開班經費 </t>
  </si>
  <si>
    <t xml:space="preserve">原補助6萬760元,上年度結轉2萬4,310元。
</t>
  </si>
  <si>
    <t>應付代收款#0146(107051)</t>
  </si>
  <si>
    <t xml:space="preserve">原補助3萬1,500元，上年度結轉1萬8,100元。
</t>
  </si>
  <si>
    <t>107年度「推動客語生活學校計畫」經費-第1期</t>
  </si>
  <si>
    <t xml:space="preserve">原補助6萬元,上年度結轉4,885元。
</t>
  </si>
  <si>
    <t>1070201
1080731</t>
  </si>
  <si>
    <t>107年度藝術與美感深耕計畫-第1期</t>
  </si>
  <si>
    <t>107學年度各直轄市、縣(市)推動書法教育計畫</t>
  </si>
  <si>
    <t xml:space="preserve">應付代收款#0146(107098)
</t>
  </si>
  <si>
    <t xml:space="preserve">原補助2萬元,上年度結轉1萬273元。
</t>
  </si>
  <si>
    <t>1071206基府教學參字第1070256865號</t>
  </si>
  <si>
    <t xml:space="preserve">原補助19萬7,600元，上年度結轉9萬3,600元。
</t>
  </si>
  <si>
    <t xml:space="preserve">原補助6,189元，上年度結轉1,788元。
</t>
  </si>
  <si>
    <t xml:space="preserve">原補助10萬3,571元，上年度結轉2萬8,703元。
</t>
  </si>
  <si>
    <t xml:space="preserve">107學年度直轄市、縣(市)推動十二年國民基本教育精進國民中小學教學品計畫-衍生勞健保經費 </t>
  </si>
  <si>
    <t>107學年度直轄市、縣(市)推動十二年國民基本教育精進國民中小學教學品計畫-團務運作經費</t>
  </si>
  <si>
    <t>應付代收款#0146(107026；107085)</t>
  </si>
  <si>
    <t>應付代收款#0146(107085)</t>
  </si>
  <si>
    <t>原補助5萬元，上年度結轉2萬元。</t>
  </si>
  <si>
    <t>107學年度「學校本位英語多元主題學習方案實施計畫」</t>
  </si>
  <si>
    <t xml:space="preserve">應付代收款#0146(107089)；107年地方教育發展基金－國民小學教育－國民小學教育行政及督導-其他-其他支出-其他#7
</t>
  </si>
  <si>
    <t>原補助12萬元，上年度結轉12萬元。</t>
  </si>
  <si>
    <t>1071114基府教學參字第1070251428號</t>
  </si>
  <si>
    <t xml:space="preserve">原補助50萬元，上年度結轉36萬3,151元。
</t>
  </si>
  <si>
    <t>A107P8</t>
  </si>
  <si>
    <t>基隆市107學年度學校特色博覽會經費</t>
  </si>
  <si>
    <t xml:space="preserve">教育處107年高中精進計畫補助款
</t>
  </si>
  <si>
    <t>已執行完畢，2月已開款。</t>
  </si>
  <si>
    <t xml:space="preserve">108年度地方教育發展基金-一般行政管理計畫-行政管理及推展-教職員退休及撫卹給付-用人費用-退休及卹償金-職員退休及離職金
</t>
  </si>
  <si>
    <t>1080101
1081231</t>
  </si>
  <si>
    <t>原補助369萬7,369元，上年度結轉368萬1,871元。</t>
  </si>
  <si>
    <t xml:space="preserve">107年中央政府補助建築及設備經費-購建固定資產、無形資產及非理財目的之長期投資-購置固定資產-擴充改良房屋建築及設備#3-3；營建及修建工程-教育局(處)營建及修建工程-購建固定資產、無形資產及非理財目的之長期投資-購置固定資產-擴充改良房屋及建築及設備#101-3
</t>
  </si>
  <si>
    <t>107年度9-12月午餐補助經費(含轉入學生)</t>
  </si>
  <si>
    <t>原補助6萬9,968元，上年度結轉6萬9,968元。</t>
  </si>
  <si>
    <t xml:space="preserve">107年度本市地方教育發展基金─基隆市政府教育處─特殊教育─特殊教育學生公費及獎補助─會費、捐助、補助、分攤、救助(濟)與交流活動費─捐助、補助與獎助─獎助學員生給與
</t>
  </si>
  <si>
    <t xml:space="preserve">107年度地方教育發展基金-體育及衛生教育-體育教學及活動-會費、捐助、補助、分攤、照護、救濟與交流活動費-補貼(償)、獎勵、慰問、照護與救濟-獎勵費用
</t>
  </si>
  <si>
    <t>原補助1萬5,000元，上年度結轉1萬5,000元。</t>
  </si>
  <si>
    <t>1071214基府教特參字第1070256798號</t>
  </si>
  <si>
    <t xml:space="preserve">特殊教育計畫─特殊教育─107年度─中央政府補助特殊教育經費─其他─其他支出─其他#201
</t>
  </si>
  <si>
    <t>國民中小學及公立幼兒園特殊教育教材補助費</t>
  </si>
  <si>
    <t>1071210基府教特參字第1070257224號</t>
  </si>
  <si>
    <t>原補助1萬元，上年度結轉1萬元。</t>
  </si>
  <si>
    <t>E107T2</t>
  </si>
  <si>
    <t xml:space="preserve">本府地方教育發展基金專戶#0146，計畫代碼307021；特殊教育計畫-特殊教育-特殊教育行政及督導-其他-其他支出-其他#1
</t>
  </si>
  <si>
    <t>107學年度基隆市國民中學區域職
業試探與體驗示範中心-碇內中心-第1期</t>
  </si>
  <si>
    <t>承辦人</t>
  </si>
  <si>
    <t>李麗真</t>
  </si>
  <si>
    <t>柯宜君</t>
  </si>
  <si>
    <t>陳盈如</t>
  </si>
  <si>
    <t>陳俊榮</t>
  </si>
  <si>
    <t>顧書華</t>
  </si>
  <si>
    <t>郭美綺</t>
  </si>
  <si>
    <t>何碧珠</t>
  </si>
  <si>
    <t>李宇珍</t>
  </si>
  <si>
    <t>韓嫻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</si>
  <si>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</si>
  <si>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</si>
  <si>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</si>
  <si>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</si>
  <si>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</si>
  <si>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</si>
  <si>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</si>
  <si>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</si>
  <si>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</si>
  <si>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</si>
  <si>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</si>
  <si>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</si>
  <si>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</si>
  <si>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</si>
  <si>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繼續延用</t>
  </si>
  <si>
    <t>找公文</t>
  </si>
  <si>
    <t xml:space="preserve">1070410基府教學參字第107017658號
</t>
  </si>
  <si>
    <t xml:space="preserve">1071016基府教學參字第1070247411B號
</t>
  </si>
  <si>
    <t>1070827基府教學參字第1070269807號</t>
  </si>
  <si>
    <t>1071015基府教學參字第1070246192號</t>
  </si>
  <si>
    <t xml:space="preserve">107地方教育發展基金—國民中學教育—國民中學教育行政及督導-服務費用-修理保養及保固費-一般房屋修護
</t>
  </si>
  <si>
    <t xml:space="preserve">107地方教育發展基金—國民小學教育—中央政府補助國民小學教育經費—用人費用—正式員額薪資—職員薪金#2
</t>
  </si>
  <si>
    <t xml:space="preserve">1070820基府教學參字第1070238094號
1071217基府教學參字第1070258518號
</t>
  </si>
  <si>
    <t>1070521基府教學參字第1070222247號</t>
  </si>
  <si>
    <t xml:space="preserve">1071019基府教學參字第1070245383號
1071127基府教學參字第1070252902號
</t>
  </si>
  <si>
    <t>1070621基府教學參字第10700228132號</t>
  </si>
  <si>
    <t xml:space="preserve">1070323基府教學參字第1070212907號
1070413基府教學參字第1070215316號
</t>
  </si>
  <si>
    <t xml:space="preserve">1070508基府教學參字第1070220395號
1071203基府教學參字第1070255500號
</t>
  </si>
  <si>
    <t xml:space="preserve">1070608基府教學參字第1070226071號
1071109基府教學參字第1070252004號
</t>
  </si>
  <si>
    <t xml:space="preserve">1070521基府教學參字第1070222797號
1071109基府教學參字第1070252004號
</t>
  </si>
  <si>
    <t>1071016基府教學參字第1070247411B號</t>
  </si>
  <si>
    <t xml:space="preserve">1071218基府教學參字第1070258154A號
</t>
  </si>
  <si>
    <t xml:space="preserve">1071126基府教國參字第1070252989號
1071217基府教國參字第1070258442號
</t>
  </si>
  <si>
    <t xml:space="preserve">1071217基府教國參字第1070258442號
</t>
  </si>
  <si>
    <t xml:space="preserve">1071126基府教國參字第1070252989號
</t>
  </si>
  <si>
    <t>1070425基府教體參字第1070217808號
1070716基府教體參字第1070232662號</t>
  </si>
  <si>
    <t xml:space="preserve">1071020基府教體參字第1070250008號
1071211基府教體參字第1070257541號
</t>
  </si>
  <si>
    <t xml:space="preserve">1071217基府教體參字第1070257728號
</t>
  </si>
  <si>
    <t>1070827基府教特參字第1070238744號</t>
  </si>
  <si>
    <t>待查</t>
  </si>
  <si>
    <t>多匯入，待查</t>
  </si>
  <si>
    <t>公文</t>
  </si>
  <si>
    <t xml:space="preserve">107學年度直轄市、縣(市)推動十二年國民基本教育精進國民中小學教學品計畫-減授課經費 
</t>
  </si>
  <si>
    <t xml:space="preserve">108年度地方教育發展基金-一般行政管理計畫-行政管理及推展-教職員退休及撫卹給付-用人費用-福利費-其他福利費
</t>
  </si>
  <si>
    <t xml:space="preserve">本府地方教育發展基金-體育及衛生教育計畫-體育及衛生教育-學生衛生保健-會費、捐助、補助、分攤、照護、救濟與交流活動費-補貼(償)、獎勵、慰問、照
護與救濟-其他
</t>
  </si>
  <si>
    <t xml:space="preserve">1071210基府教學參字第1070257174號(處務公告-2018-3-27)
</t>
  </si>
  <si>
    <t xml:space="preserve">107學年度直轄市、縣(市)推動十二年國民基本教育精進國民中小學教學品計畫-學校層級-國中綜合活動非專長授課增能研習經費
</t>
  </si>
  <si>
    <t>106年充實體育器材及運動場地新(整)建-碇內國中戶外跑道整修工程</t>
  </si>
  <si>
    <t>否</t>
  </si>
  <si>
    <t>免報</t>
  </si>
  <si>
    <t>原補助63萬9,800元，上年度結轉4,600元。(待轉帳)</t>
  </si>
  <si>
    <r>
      <rPr>
        <sz val="12"/>
        <color indexed="10"/>
        <rFont val="標楷體"/>
        <family val="4"/>
      </rPr>
      <t>原補助25萬9,244元</t>
    </r>
    <r>
      <rPr>
        <sz val="12"/>
        <rFont val="標楷體"/>
        <family val="4"/>
      </rPr>
      <t xml:space="preserve">，上年度結轉14萬1,536元；原補助90萬元，上年度結轉90萬元。
</t>
    </r>
  </si>
  <si>
    <t xml:space="preserve">原補助15萬9,585元，上年度結轉159,585元。
</t>
  </si>
  <si>
    <t xml:space="preserve">原補助27萬1,000元，上年度結轉14萬216元。
</t>
  </si>
  <si>
    <t>第1次補助27萬4,127元，上年度結轉7萬6,558元。</t>
  </si>
  <si>
    <t>E108S1</t>
  </si>
  <si>
    <t xml:space="preserve">特殊教育計畫-特殊教育-108年度-特殊教育行政及督導-其他-其他支出-其他#2
</t>
  </si>
  <si>
    <t xml:space="preserve">國中技藝教育經費-107學年度基隆市區域職業試探與體驗示範中心-碇內中心揭牌典禮活動
</t>
  </si>
  <si>
    <t>1080117基府教特參字第1080202632號</t>
  </si>
  <si>
    <t>1080101
1080130</t>
  </si>
  <si>
    <t>是</t>
  </si>
  <si>
    <t>韓嫻</t>
  </si>
  <si>
    <t>楊金枝</t>
  </si>
  <si>
    <t>中華民國108年01月01日至108年02月28日止</t>
  </si>
  <si>
    <r>
      <t>原補助39萬元，上年度結轉13萬元；</t>
    </r>
    <r>
      <rPr>
        <sz val="12"/>
        <color indexed="10"/>
        <rFont val="標楷體"/>
        <family val="4"/>
      </rPr>
      <t>另本年度預支9萬6,401元</t>
    </r>
    <r>
      <rPr>
        <sz val="12"/>
        <rFont val="標楷體"/>
        <family val="4"/>
      </rPr>
      <t xml:space="preserve">。
</t>
    </r>
  </si>
  <si>
    <t>否</t>
  </si>
  <si>
    <t>D108A8</t>
  </si>
  <si>
    <t xml:space="preserve">108年第1期(107學年度第2學期)健康促進實施計畫
</t>
  </si>
  <si>
    <t xml:space="preserve">108年中央補助本府體育教學與活動經費-會費、捐助、補助、分攤、照護、救濟與交流活動費-捐助、補助與獎助-補(協)助政府機關(構)#1-2
</t>
  </si>
  <si>
    <t>1080122基府教體參字第1080203651號</t>
  </si>
  <si>
    <t>吳俊萱</t>
  </si>
  <si>
    <t>1080201
1080630</t>
  </si>
  <si>
    <t>E108K1</t>
  </si>
  <si>
    <t>1080101
1080227</t>
  </si>
  <si>
    <t xml:space="preserve">教師助理員及特教學生助理人員經費-107年度第2期特教學生助理人員延長僱用
</t>
  </si>
  <si>
    <t>1080115基府教特參字第1080201023A號</t>
  </si>
  <si>
    <t xml:space="preserve">特殊教育計畫－特殊教育－108年度－特殊教育行政及督導－一般服務費－計時與計件人員酬金
</t>
  </si>
  <si>
    <t>李宇珍</t>
  </si>
  <si>
    <t xml:space="preserve">107學年度直轄市、縣(市)推動十二年國民基本教育精進國民中小學教學品計畫-學校層級-國中綜合活動非專長授課增能研習經費
</t>
  </si>
  <si>
    <t xml:space="preserve">108年度地方教育發展基金-一般行政管理計畫-行政管理及推展-教職員退休及撫卹給付-用人費用-福利費-其他福利費
</t>
  </si>
  <si>
    <t xml:space="preserve">本府地方教育發展基金-體育及衛生教育計畫-體育及衛生教育-學生衛生保健-會費、捐助、補助、分攤、照護、救濟與交流活動費-補貼(償)、獎勵、慰問、照
護與救濟-其他
</t>
  </si>
  <si>
    <t>107地方教育發展基金—國民中學教育—國民中學教育行政及督導-服務費用-修理保養及保固費-一般房屋修護</t>
  </si>
  <si>
    <t xml:space="preserve">原補助15萬9,585元，上年度結轉159,585元。
</t>
  </si>
  <si>
    <t xml:space="preserve">原補助27萬1,000元，上年度結轉14萬216元。
</t>
  </si>
  <si>
    <t>原補助77萬6,775元，上年度結轉30萬9,395元。</t>
  </si>
  <si>
    <t xml:space="preserve">1070820基府教學參字第1070238094號
1071217基府教學參字第1070258518號
</t>
  </si>
  <si>
    <t>原補助6萬760元,上年度結轉2萬4,310元。</t>
  </si>
  <si>
    <t>原補助19萬7,600元，上年度結轉9萬3,600元。</t>
  </si>
  <si>
    <t xml:space="preserve">1071210基府教學參字第1070257174號(處務公告-2018-3-27)
</t>
  </si>
  <si>
    <r>
      <rPr>
        <sz val="12"/>
        <color indexed="10"/>
        <rFont val="標楷體"/>
        <family val="4"/>
      </rPr>
      <t>原補助25萬9,244元</t>
    </r>
    <r>
      <rPr>
        <sz val="12"/>
        <rFont val="標楷體"/>
        <family val="4"/>
      </rPr>
      <t xml:space="preserve">，上年度結轉14萬1,536元；原補助90萬元，上年度結轉90萬元。
</t>
    </r>
  </si>
  <si>
    <t>中華民國108年01月01日至108年03月31日止</t>
  </si>
  <si>
    <t>憑證
編號</t>
  </si>
  <si>
    <t>B108A5</t>
  </si>
  <si>
    <t>107地方教育發展基金—國民中學教育—國民中學教育行政及督導-服務費用-修理保養及保固費-一般房屋修護</t>
  </si>
  <si>
    <t>A10704</t>
  </si>
  <si>
    <t xml:space="preserve">校園防鏽及牆面整修工程(第1期)-規劃設計監造服務經費 </t>
  </si>
  <si>
    <t xml:space="preserve">1070410基府教學參字第107017658號
</t>
  </si>
  <si>
    <t xml:space="preserve">原補助15萬9,585元，上年度結轉159,585元。
</t>
  </si>
  <si>
    <t>李麗真</t>
  </si>
  <si>
    <t>公文</t>
  </si>
  <si>
    <t>應付代收款#0146（107074）</t>
  </si>
  <si>
    <t xml:space="preserve">107學年度辦理十二年國民基本教育課程綱要前導學校協作計畫經費-第1期
</t>
  </si>
  <si>
    <t xml:space="preserve">1071016基府教學參字第1070247411B號
</t>
  </si>
  <si>
    <t>1070801
1080731</t>
  </si>
  <si>
    <t xml:space="preserve">原補助27萬1,000元，上年度結轉14萬216元。
</t>
  </si>
  <si>
    <t>柯宜君</t>
  </si>
  <si>
    <t xml:space="preserve">107地方教育發展基金—國民小學教育—中央政府補助國民小學教育經費—用人費用—正式員額薪資—職員薪金#2
</t>
  </si>
  <si>
    <t xml:space="preserve">107學年度補助國民中小學調整教師授課節數及導師費-第1-3期 </t>
  </si>
  <si>
    <t xml:space="preserve">1070820基府教學參字第1070238094號
1071217基府教學參字第1070258518號
1080212基府教學參字第1080205877號
</t>
  </si>
  <si>
    <t>原補助77萬6,775元，上年度結轉30萬9,395元。</t>
  </si>
  <si>
    <t>應付代收款#0146(107057)</t>
  </si>
  <si>
    <t xml:space="preserve">107學年度增置專長教師員額實施計畫(國中1000專家)經費--第1-3期 </t>
  </si>
  <si>
    <t xml:space="preserve">1070827基府教學參字第1070269807號
1080305基府教學參字第1080207598號
</t>
  </si>
  <si>
    <t xml:space="preserve">原補助39萬元，上年度結轉13萬元。
</t>
  </si>
  <si>
    <t xml:space="preserve">107年地方教育發展基金－國民小學教育－國民小學學生公費及獎補助－會費、捐助、補助、分攤、照護、救濟與交流活動費－捐助、補助與獎助－獎助學員生給與
</t>
  </si>
  <si>
    <t xml:space="preserve">107學年度第1學期公教遺族及傷殘榮軍子女就學費用優待補助 </t>
  </si>
  <si>
    <t>1071015基府教學參字第1070246192號</t>
  </si>
  <si>
    <t>1070801
1080131</t>
  </si>
  <si>
    <t>原補助2萬1,00元，上年度結轉2,800元。</t>
  </si>
  <si>
    <t>陳盈如</t>
  </si>
  <si>
    <t>應付代收款＃0146(107072）</t>
  </si>
  <si>
    <t>A107F6</t>
  </si>
  <si>
    <t xml:space="preserve">107學年度教育部補助戶外教育計畫-第1-2期 </t>
  </si>
  <si>
    <t>1070521基府教學參字第1070222247號</t>
  </si>
  <si>
    <t xml:space="preserve">原補助4萬5,500元，上年度結轉4萬5,500元。
</t>
  </si>
  <si>
    <t>107年度應付代收款＃0146(107052；107094）</t>
  </si>
  <si>
    <t>A107G3</t>
  </si>
  <si>
    <t xml:space="preserve">(1)107學年度補救教學實施方案-第1階段第1-2梯次開班經費
(2)學校輔導訪視計畫之績優學校獎勵金 </t>
  </si>
  <si>
    <t xml:space="preserve">1071019基府教學參字第1070245383號
1071127基府教學參字第1070252902號
1080215基府教學參字第1080206778號
</t>
  </si>
  <si>
    <t>原補助6萬760元,上年度結轉2萬4,310元。</t>
  </si>
  <si>
    <t>陳俊榮</t>
  </si>
  <si>
    <t>應付代收款#0146(107051)</t>
  </si>
  <si>
    <t>A107I1</t>
  </si>
  <si>
    <t>107年度「推動客語生活學校計畫」經費-第1期</t>
  </si>
  <si>
    <t>1070621基府教學參字第10700228132號</t>
  </si>
  <si>
    <t xml:space="preserve">原補助3萬1,500元，上年度結轉1萬8,100元。
</t>
  </si>
  <si>
    <t>應付代收款#0146</t>
  </si>
  <si>
    <t>A107I5</t>
  </si>
  <si>
    <t>107年度藝術與美感深耕計畫-第1期</t>
  </si>
  <si>
    <t xml:space="preserve">1070323基府教學參字第1070212907號
1070413基府教學參字第1070215316號
</t>
  </si>
  <si>
    <t>1070201
1080731</t>
  </si>
  <si>
    <t xml:space="preserve">原補助6萬元,上年度結轉4,885元。
</t>
  </si>
  <si>
    <t xml:space="preserve">應付代收款#0146(107098)
</t>
  </si>
  <si>
    <t>A107I6</t>
  </si>
  <si>
    <t>107學年度各直轄市、縣(市)推動書法教育計畫</t>
  </si>
  <si>
    <t>1071206基府教學參字第1070256865號</t>
  </si>
  <si>
    <t xml:space="preserve">原補助2萬元,上年度結轉1萬273元。
</t>
  </si>
  <si>
    <t>應付代收款#0146(107026；107085)</t>
  </si>
  <si>
    <t>A107K5</t>
  </si>
  <si>
    <t xml:space="preserve">107學年度直轄市、縣(市)推動十二年國民基本教育精進國民中小學教學品計畫-減授課經費 
</t>
  </si>
  <si>
    <t xml:space="preserve">1071210基府教學參字第1070257174號(處務公告-2018-3-27)
</t>
  </si>
  <si>
    <t>原補助19萬7,600元，上年度結轉9萬3,600元。</t>
  </si>
  <si>
    <t>繼續延用</t>
  </si>
  <si>
    <t>應付代收款#0146(107085)</t>
  </si>
  <si>
    <t xml:space="preserve">107學年度直轄市、縣(市)推動十二年國民基本教育精進國民中小學教學品計畫-衍生勞健保經費 </t>
  </si>
  <si>
    <t xml:space="preserve">1070508基府教學參字第1070220395號
1071203基府教學參字第1070255500號
</t>
  </si>
  <si>
    <t xml:space="preserve">原補助6,189元，上年度結轉1,788元。
</t>
  </si>
  <si>
    <t>107學年度直轄市、縣(市)推動十二年國民基本教育精進國民中小學教學品計畫-團務運作經費</t>
  </si>
  <si>
    <t xml:space="preserve">1070608基府教學參字第1070226071號
1071109基府教學參字第1070252004號
</t>
  </si>
  <si>
    <t xml:space="preserve">原補助10萬3,571元，上年度結轉2萬8,703元。
</t>
  </si>
  <si>
    <t>A107K8</t>
  </si>
  <si>
    <t xml:space="preserve">107學年度直轄市、縣(市)推動十二年國民基本教育精進國民中小學教學品計畫-學校層級-國中綜合活動非專長授課增能研習經費
</t>
  </si>
  <si>
    <t xml:space="preserve">1070521基府教學參字第1070222797號
1071109基府教學參字第1070252004號
</t>
  </si>
  <si>
    <t>原補助5萬元，上年度結轉2萬元。</t>
  </si>
  <si>
    <t xml:space="preserve">應付代收款#0146(107089)；107年地方教育發展基金－國民小學教育－國民小學教育行政及督導-其他-其他支出-其他#7
</t>
  </si>
  <si>
    <t>A107N6</t>
  </si>
  <si>
    <t>107學年度「學校本位英語多元主題學習方案實施計畫」</t>
  </si>
  <si>
    <t>1071114基府教學參字第1070251428號</t>
  </si>
  <si>
    <t>原補助12萬元，上年度結轉12萬元。</t>
  </si>
  <si>
    <t>A107N9</t>
  </si>
  <si>
    <t>1071016基府教學參字第1070247411B號</t>
  </si>
  <si>
    <t xml:space="preserve">原補助50萬元，上年度結轉36萬3,151元。
</t>
  </si>
  <si>
    <t>請補附核定公文</t>
  </si>
  <si>
    <t xml:space="preserve">教育處107年高中精進計畫補助款
</t>
  </si>
  <si>
    <t>A107P8</t>
  </si>
  <si>
    <t>基隆市107學年度學校特色博覽會經費</t>
  </si>
  <si>
    <t xml:space="preserve">1071218基府教學參字第1070258154A號
</t>
  </si>
  <si>
    <t>已執行完畢，2月已開款。</t>
  </si>
  <si>
    <t>顧書華</t>
  </si>
  <si>
    <t>02/01支052
02/01支053</t>
  </si>
  <si>
    <t xml:space="preserve">107年度地方教育發展基金-國民中學教育-中央政府補助國民中學教育-會費、捐助、補助、分攤、照護、救濟與交通活動費-補貼(償)、獎勵、慰問、照護與救濟-其他#1
</t>
  </si>
  <si>
    <t>B107C8</t>
  </si>
  <si>
    <t>107學年度第1學期國民中小學學生無力繳交代收代辦費</t>
  </si>
  <si>
    <t>1071016基府教國參字第1070245604號</t>
  </si>
  <si>
    <r>
      <t>107年度已完成核結(核定金額2,050元)，</t>
    </r>
    <r>
      <rPr>
        <sz val="12"/>
        <color indexed="10"/>
        <rFont val="標楷體"/>
        <family val="4"/>
      </rPr>
      <t>惟108/3經本府教育處審核，請本校應按比例繳回節餘款121元。(簽准由本校教育儲畜專戶支應)</t>
    </r>
    <r>
      <rPr>
        <sz val="12"/>
        <rFont val="標楷體"/>
        <family val="4"/>
      </rPr>
      <t xml:space="preserve">
</t>
    </r>
  </si>
  <si>
    <t>03/26支126</t>
  </si>
  <si>
    <t xml:space="preserve">108年度地方教育發展基金-一般行政管理計畫-行政管理及推展-人員維持費-用人費用-正式員額薪資-職員薪金
</t>
  </si>
  <si>
    <t>B108A3</t>
  </si>
  <si>
    <t>108年服務獎章獎勵金</t>
  </si>
  <si>
    <t>1080312基府教國參字第1080209677號</t>
  </si>
  <si>
    <t>1080101
1081231</t>
  </si>
  <si>
    <t>郭美綺</t>
  </si>
  <si>
    <t xml:space="preserve">108年度地方教育發展基金-一般行政管理計畫-行政管理及推展-教職員退休及撫卹給付-用人費用-退休及卹償金-職員退休及離職金
</t>
  </si>
  <si>
    <t>B108A4</t>
  </si>
  <si>
    <t xml:space="preserve">108年退休金、撫慰金及退休人員年終慰問金 </t>
  </si>
  <si>
    <t>第1-5次補助122萬5,999元，上年度結轉7萬6,558元。</t>
  </si>
  <si>
    <t>108年現金給與補償金</t>
  </si>
  <si>
    <t xml:space="preserve">108年度地方教育發展基金-一般行政管理計畫-行政管理及推展-教職員退休及撫卹給付-用人費用-福利費-其他福利費
</t>
  </si>
  <si>
    <t>B108A8</t>
  </si>
  <si>
    <t>108年子女教育補助費</t>
  </si>
  <si>
    <t xml:space="preserve">1071217基府教國參字第1070258442號
</t>
  </si>
  <si>
    <t xml:space="preserve">108年度地方教育發展基金-一般行政管理計畫-行政管理及推展-教職員退休及撫卹給付-用人費用-福利費-其他福利費
</t>
  </si>
  <si>
    <t>B108A9</t>
  </si>
  <si>
    <t>108年婚喪及生育補助費</t>
  </si>
  <si>
    <t xml:space="preserve">1071126基府教國參字第1070252989號
</t>
  </si>
  <si>
    <t>原補助249,375元,上年度結轉249,375元,屬108年度經費</t>
  </si>
  <si>
    <t>01/03支005</t>
  </si>
  <si>
    <t>B108D7</t>
  </si>
  <si>
    <t xml:space="preserve">因應「基本工資」調整預算內外包及臨時人員薪資準備金
</t>
  </si>
  <si>
    <t>1071210基府教國參字第1070254998號</t>
  </si>
  <si>
    <t>李麗真</t>
  </si>
  <si>
    <t xml:space="preserve">108年度地方教育發展基金─社會教育計
畫─社會教育─社會教育行政及督導─會費、捐助、補助、分攤、照護、救濟與交流活動費─競賽及交流活動費
─技能競賽(#1)
</t>
  </si>
  <si>
    <t>C108C1</t>
  </si>
  <si>
    <t xml:space="preserve">107學度全國學生音樂比賽及
師生鄉土歌謠比賽
</t>
  </si>
  <si>
    <t>1070212_基府教終參字第1080205883H號</t>
  </si>
  <si>
    <t>1080301
1080430</t>
  </si>
  <si>
    <t>李昕儀</t>
  </si>
  <si>
    <t>03/14支105</t>
  </si>
  <si>
    <t xml:space="preserve">107年中央政府補助建築及設備經費-購建固定資產、無形資產及非理財目的之長期投資-購置固定資產-擴充改良房屋建築及設備#3-3；營建及修建工程-教育局(處)營建及修建工程-購建固定資產、無形資產及非理財目的之長期投資-購置固定資產-擴充改良房屋及建築及設備#101-3
</t>
  </si>
  <si>
    <t>D10701</t>
  </si>
  <si>
    <t>106年充實體育器材及運動場地新(整)建-碇內國中戶外跑道整修工程</t>
  </si>
  <si>
    <t>1070425基府教體參字第1070217808號
1070716基府教體參字第1070232662號</t>
  </si>
  <si>
    <t>原補助369萬7,369元，上年度結轉368萬1,871元。</t>
  </si>
  <si>
    <t>找公文</t>
  </si>
  <si>
    <t xml:space="preserve">本府地方教育發展基金-體育及衛生教育計畫-體育及衛生教育-學生衛生保健-會費、捐助、補助、分攤、照護、救濟與交流活動費-補貼(償)、獎勵、慰問、照
護與救濟-其他
</t>
  </si>
  <si>
    <t>107年度9-12月午餐補助經費(含轉入學生)</t>
  </si>
  <si>
    <t xml:space="preserve">1071020基府教體參字第1070250008號
1071211基府教體參字第1070257541號
</t>
  </si>
  <si>
    <t>原補助63萬9,800元，上年度結轉4,600元。(待轉帳)</t>
  </si>
  <si>
    <t>楊金枝</t>
  </si>
  <si>
    <t xml:space="preserve">107年度地方教育發展基金-體育及衛生教育-體育教學及活動-會費、捐助、補助、分攤、照護、救濟與交流活動費-補貼(償)、獎勵、慰問、照護與救濟-獎勵費用
</t>
  </si>
  <si>
    <t>D107C3</t>
  </si>
  <si>
    <t>107年午餐採用國產可追溯生鮮食材獎勵金8-10月份</t>
  </si>
  <si>
    <t xml:space="preserve">1071217基府教體參字第1070257728號
</t>
  </si>
  <si>
    <t>原補助6萬9,968元，上年度結轉6萬9,968元。</t>
  </si>
  <si>
    <t>何碧珠</t>
  </si>
  <si>
    <t xml:space="preserve">地方教育發展基金-體育及衛生教育計畫-學生衛生保健-會費、捐助、補助、分攤、照護、救濟與交流活動費-補貼、獎勵、慰問、照護與救濟-其他補貼、獎勵、慰問、照護與救濟
</t>
  </si>
  <si>
    <t>D108A4</t>
  </si>
  <si>
    <t>108年度寒假期間學生午餐費補助經費</t>
  </si>
  <si>
    <t xml:space="preserve">1080307基府教體參字第1080209971號
</t>
  </si>
  <si>
    <t>陳正賢</t>
  </si>
  <si>
    <t xml:space="preserve">地方教育發展基金-體育及衛生教育計畫-學生衛生保健-會費、捐助、補助、分攤、照護、救濟與交流活動費-補貼、獎勵、慰問、照護與救濟-獎勵費用
</t>
  </si>
  <si>
    <t>D108A7</t>
  </si>
  <si>
    <t>107年11月至108年1月午餐採用國產可追溯生鮮食材獎勵金經費</t>
  </si>
  <si>
    <t>1080305基府教體參字第1080209305號</t>
  </si>
  <si>
    <t>10711
10801</t>
  </si>
  <si>
    <t xml:space="preserve">108年中央補助本府體育教學與活動經費-會費、捐助、補助、分攤、照護、救濟與交流活動費-捐助、補助與獎助-補(協)助政府機關(構)#1-2
</t>
  </si>
  <si>
    <t>D108A8</t>
  </si>
  <si>
    <t xml:space="preserve">108年第1期(107學年度第2學期)健康促進實施計畫
</t>
  </si>
  <si>
    <t>1080122基府教體參字第1080203651號</t>
  </si>
  <si>
    <t>1080201
1080630</t>
  </si>
  <si>
    <t>吳俊萱</t>
  </si>
  <si>
    <t xml:space="preserve">107年度本市地方教育發展基金─基隆市政府教育處─特殊教育─特殊教育學生公費及獎補助─會費、捐助、補助、分攤、救助(濟)與交流活動費─捐助、補助與獎助─獎助學員生給與
</t>
  </si>
  <si>
    <t>E107H1</t>
  </si>
  <si>
    <t>1071214基府教特參字第1070256798號</t>
  </si>
  <si>
    <t>原補助1萬5,000元，上年度結轉1萬5,000元。</t>
  </si>
  <si>
    <t>李宇珍</t>
  </si>
  <si>
    <t xml:space="preserve">特殊教育計畫─特殊教育─107年度─中央政府補助特殊教育經費─其他─其他支出─其他#201
</t>
  </si>
  <si>
    <t>E107O1</t>
  </si>
  <si>
    <t>國民中小學及公立幼兒園特殊教育教材補助費</t>
  </si>
  <si>
    <t>1071210基府教特參字第1070257224號</t>
  </si>
  <si>
    <t>原補助1萬元，上年度結轉1萬元。</t>
  </si>
  <si>
    <t xml:space="preserve">本府地方教育發展基金專戶#0146，計畫代碼307021；特殊教育計畫-特殊教育-特殊教育行政及督導-其他-其他支出-其他#1
</t>
  </si>
  <si>
    <t>E107T2</t>
  </si>
  <si>
    <t>107學年度基隆市國民中學區域職
業試探與體驗示範中心-碇內中心-第1期</t>
  </si>
  <si>
    <t>1070827基府教特參字第1070238744號</t>
  </si>
  <si>
    <r>
      <rPr>
        <sz val="12"/>
        <color indexed="10"/>
        <rFont val="標楷體"/>
        <family val="4"/>
      </rPr>
      <t>原補助25萬9,244元</t>
    </r>
    <r>
      <rPr>
        <sz val="12"/>
        <rFont val="標楷體"/>
        <family val="4"/>
      </rPr>
      <t xml:space="preserve">，上年度結轉14萬1,536元；原補助90萬元，上年度結轉90萬元。
</t>
    </r>
  </si>
  <si>
    <t>韓嫻</t>
  </si>
  <si>
    <t>待查</t>
  </si>
  <si>
    <t>特殊教育計畫─特殊教育─特殊教育行政及督導─旅運費─國內旅費</t>
  </si>
  <si>
    <t>E10801</t>
  </si>
  <si>
    <t xml:space="preserve">2019人權課程與教學研討會
</t>
  </si>
  <si>
    <t xml:space="preserve">1080201基府教特參字第1080204576號
</t>
  </si>
  <si>
    <t>1080109
1080110</t>
  </si>
  <si>
    <t>周珮琪</t>
  </si>
  <si>
    <t>03/26支127</t>
  </si>
  <si>
    <t xml:space="preserve">特殊教育計畫－特殊教育－108年度－特殊教育行政及督導－一般服務費－計時與計件人員酬金
</t>
  </si>
  <si>
    <t>E108K1</t>
  </si>
  <si>
    <t xml:space="preserve">教師助理員及特教學生助理人員經費-107年度第2期特教學生助理人員延長僱用
</t>
  </si>
  <si>
    <t>1080115基府教特參字第1080201023A號</t>
  </si>
  <si>
    <t>1080101
1080227</t>
  </si>
  <si>
    <t>108/03</t>
  </si>
  <si>
    <t xml:space="preserve">02/12支055
02/22支076
02/22支077
03/01支081
03/25支123
</t>
  </si>
  <si>
    <t>特殊教育─特殊教育計畫─108年度─中央補助特殊教育經費─其他─其他#2</t>
  </si>
  <si>
    <t xml:space="preserve">108年度第1期特教學生助理人員經費
</t>
  </si>
  <si>
    <t>1080226基府教特參字第1080206899號</t>
  </si>
  <si>
    <t xml:space="preserve">03/22支116
03/22支120
03/25支123
</t>
  </si>
  <si>
    <t xml:space="preserve">特殊教育計畫-特殊教育-108年度-特殊教育行政及督導-其他-其他支出-其他#2
</t>
  </si>
  <si>
    <t>E108S1</t>
  </si>
  <si>
    <t xml:space="preserve">國中技藝教育經費-107學年度基隆市區域職業試探與體驗示範中心-碇內中心揭牌典禮活動
</t>
  </si>
  <si>
    <t>1080117基府教特參字第1080202632號</t>
  </si>
  <si>
    <t>1080101
1080130</t>
  </si>
  <si>
    <t>108/02</t>
  </si>
  <si>
    <t>02/13支63</t>
  </si>
  <si>
    <t>特殊教育計畫-特殊教育-特殊教育行政及督導-其他-其他支出-其他#2</t>
  </si>
  <si>
    <t xml:space="preserve">107學年度國民中學技藝教育課程」第2期第1次（108年1月）開班費用暨遴輔費（108年1-6月）經費
</t>
  </si>
  <si>
    <t>1080221基府教特參字第1080207350號</t>
  </si>
  <si>
    <t>1080101
1080630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</si>
  <si>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</si>
  <si>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</si>
  <si>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</si>
  <si>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</si>
  <si>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</si>
  <si>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</si>
  <si>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 xml:space="preserve">108年度地方教育發展基金-國民教育計畫-國民中學教育-國民中學教育行政及督導-服務費用-一般服務費用-計時與計件人員酬金
</t>
  </si>
  <si>
    <t>1080101
1081231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</si>
</sst>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63"/>
      <name val="標楷體"/>
      <family val="4"/>
    </font>
    <font>
      <sz val="12"/>
      <color indexed="10"/>
      <name val="標楷體"/>
      <family val="4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84" fontId="0" fillId="0" borderId="10" xfId="33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vertical="top"/>
    </xf>
    <xf numFmtId="184" fontId="0" fillId="0" borderId="11" xfId="33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38" fontId="4" fillId="33" borderId="11" xfId="0" applyNumberFormat="1" applyFont="1" applyFill="1" applyBorder="1" applyAlignment="1">
      <alignment horizontal="right" vertical="top" wrapText="1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0" fillId="12" borderId="10" xfId="0" applyNumberFormat="1" applyFont="1" applyFill="1" applyBorder="1" applyAlignment="1">
      <alignment horizontal="left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34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35" borderId="10" xfId="0" applyNumberFormat="1" applyFont="1" applyFill="1" applyBorder="1" applyAlignment="1">
      <alignment horizontal="center" vertical="top" wrapText="1"/>
    </xf>
    <xf numFmtId="38" fontId="4" fillId="33" borderId="0" xfId="0" applyNumberFormat="1" applyFont="1" applyFill="1" applyBorder="1" applyAlignment="1">
      <alignment horizontal="right" vertical="top" wrapText="1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36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84" fontId="4" fillId="0" borderId="11" xfId="33" applyNumberFormat="1" applyFont="1" applyBorder="1" applyAlignment="1">
      <alignment vertical="top"/>
    </xf>
    <xf numFmtId="184" fontId="4" fillId="0" borderId="10" xfId="33" applyNumberFormat="1" applyFont="1" applyBorder="1" applyAlignment="1">
      <alignment vertical="top"/>
    </xf>
    <xf numFmtId="184" fontId="4" fillId="0" borderId="0" xfId="33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38" fontId="9" fillId="33" borderId="10" xfId="0" applyNumberFormat="1" applyFont="1" applyFill="1" applyBorder="1" applyAlignment="1">
      <alignment horizontal="right" vertical="top" wrapText="1"/>
    </xf>
    <xf numFmtId="38" fontId="9" fillId="33" borderId="10" xfId="40" applyNumberFormat="1" applyFont="1" applyFill="1" applyBorder="1" applyAlignment="1">
      <alignment horizontal="right" vertical="top" wrapText="1"/>
    </xf>
    <xf numFmtId="38" fontId="9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3" sqref="B43"/>
    </sheetView>
  </sheetViews>
  <sheetFormatPr defaultColWidth="9.00390625" defaultRowHeight="16.5"/>
  <cols>
    <col min="1" max="1" width="5.50390625" style="91" customWidth="1"/>
    <col min="2" max="2" width="36.00390625" style="17" customWidth="1"/>
    <col min="3" max="3" width="13.875" style="25" bestFit="1" customWidth="1"/>
    <col min="4" max="4" width="30.625" style="17" customWidth="1"/>
    <col min="5" max="5" width="19.75390625" style="17" customWidth="1"/>
    <col min="6" max="9" width="10.625" style="17" customWidth="1"/>
    <col min="10" max="10" width="8.875" style="25" customWidth="1"/>
    <col min="11" max="11" width="11.625" style="72" bestFit="1" customWidth="1"/>
    <col min="12" max="12" width="16.625" style="81" customWidth="1"/>
    <col min="13" max="13" width="9.00390625" style="91" customWidth="1"/>
    <col min="14" max="14" width="11.00390625" style="91" customWidth="1"/>
    <col min="15" max="15" width="9.00390625" style="92" customWidth="1"/>
    <col min="16" max="16" width="8.00390625" style="93" bestFit="1" customWidth="1"/>
    <col min="17" max="27" width="9.00390625" style="93" customWidth="1"/>
    <col min="28" max="28" width="9.25390625" style="81" bestFit="1" customWidth="1"/>
    <col min="29" max="16384" width="9.00390625" style="81" customWidth="1"/>
  </cols>
  <sheetData>
    <row r="1" spans="1:27" s="80" customFormat="1" ht="2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77"/>
      <c r="N1" s="77"/>
      <c r="O1" s="78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1:27" s="80" customFormat="1" ht="19.5">
      <c r="A2" s="105" t="s">
        <v>219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77"/>
      <c r="N2" s="77"/>
      <c r="O2" s="78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80" customFormat="1" ht="16.5">
      <c r="A3" s="106" t="s">
        <v>47</v>
      </c>
      <c r="B3" s="102" t="s">
        <v>46</v>
      </c>
      <c r="C3" s="102" t="s">
        <v>45</v>
      </c>
      <c r="D3" s="102" t="s">
        <v>48</v>
      </c>
      <c r="E3" s="102" t="s">
        <v>49</v>
      </c>
      <c r="F3" s="102" t="s">
        <v>50</v>
      </c>
      <c r="G3" s="107" t="s">
        <v>0</v>
      </c>
      <c r="H3" s="108"/>
      <c r="I3" s="109" t="s">
        <v>51</v>
      </c>
      <c r="J3" s="102" t="s">
        <v>55</v>
      </c>
      <c r="K3" s="103" t="s">
        <v>56</v>
      </c>
      <c r="L3" s="102" t="s">
        <v>52</v>
      </c>
      <c r="M3" s="102" t="s">
        <v>119</v>
      </c>
      <c r="N3" s="102" t="s">
        <v>220</v>
      </c>
      <c r="O3" s="102" t="s">
        <v>140</v>
      </c>
      <c r="P3" s="102" t="s">
        <v>141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s="80" customFormat="1" ht="33">
      <c r="A4" s="106"/>
      <c r="B4" s="102"/>
      <c r="C4" s="102"/>
      <c r="D4" s="102"/>
      <c r="E4" s="102"/>
      <c r="F4" s="102"/>
      <c r="G4" s="7" t="s">
        <v>53</v>
      </c>
      <c r="H4" s="7" t="s">
        <v>54</v>
      </c>
      <c r="I4" s="110"/>
      <c r="J4" s="102"/>
      <c r="K4" s="103"/>
      <c r="L4" s="102"/>
      <c r="M4" s="102"/>
      <c r="N4" s="102"/>
      <c r="O4" s="102"/>
      <c r="P4" s="35" t="s">
        <v>142</v>
      </c>
      <c r="Q4" s="35" t="s">
        <v>129</v>
      </c>
      <c r="R4" s="35" t="s">
        <v>130</v>
      </c>
      <c r="S4" s="35" t="s">
        <v>131</v>
      </c>
      <c r="T4" s="35" t="s">
        <v>132</v>
      </c>
      <c r="U4" s="35" t="s">
        <v>133</v>
      </c>
      <c r="V4" s="35" t="s">
        <v>134</v>
      </c>
      <c r="W4" s="35" t="s">
        <v>135</v>
      </c>
      <c r="X4" s="35" t="s">
        <v>136</v>
      </c>
      <c r="Y4" s="35" t="s">
        <v>137</v>
      </c>
      <c r="Z4" s="35" t="s">
        <v>138</v>
      </c>
      <c r="AA4" s="35" t="s">
        <v>139</v>
      </c>
    </row>
    <row r="5" spans="1:27" ht="66">
      <c r="A5" s="8">
        <v>1</v>
      </c>
      <c r="B5" s="1" t="s">
        <v>222</v>
      </c>
      <c r="C5" s="8" t="s">
        <v>223</v>
      </c>
      <c r="D5" s="2" t="s">
        <v>224</v>
      </c>
      <c r="E5" s="1" t="s">
        <v>225</v>
      </c>
      <c r="F5" s="94">
        <v>159585</v>
      </c>
      <c r="G5" s="94">
        <f>R5</f>
        <v>0</v>
      </c>
      <c r="H5" s="94">
        <f>SUM(P5:R5)</f>
        <v>0</v>
      </c>
      <c r="I5" s="95">
        <f>F5-H5</f>
        <v>159585</v>
      </c>
      <c r="J5" s="57">
        <v>1081231</v>
      </c>
      <c r="K5" s="69"/>
      <c r="L5" s="1" t="s">
        <v>226</v>
      </c>
      <c r="M5" s="26" t="s">
        <v>227</v>
      </c>
      <c r="N5" s="26"/>
      <c r="O5" s="53" t="s">
        <v>228</v>
      </c>
      <c r="P5" s="36">
        <v>0</v>
      </c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66">
      <c r="A6" s="8">
        <v>2</v>
      </c>
      <c r="B6" s="1" t="s">
        <v>229</v>
      </c>
      <c r="C6" s="8" t="s">
        <v>12</v>
      </c>
      <c r="D6" s="2" t="s">
        <v>230</v>
      </c>
      <c r="E6" s="1" t="s">
        <v>231</v>
      </c>
      <c r="F6" s="94">
        <v>140216</v>
      </c>
      <c r="G6" s="94">
        <f aca="true" t="shared" si="0" ref="G6:G40">R6</f>
        <v>28091</v>
      </c>
      <c r="H6" s="94">
        <f aca="true" t="shared" si="1" ref="H6:H40">SUM(P6:R6)</f>
        <v>41503</v>
      </c>
      <c r="I6" s="95">
        <f aca="true" t="shared" si="2" ref="I6:I40">F6-H6</f>
        <v>98713</v>
      </c>
      <c r="J6" s="38" t="s">
        <v>232</v>
      </c>
      <c r="K6" s="69"/>
      <c r="L6" s="1" t="s">
        <v>233</v>
      </c>
      <c r="M6" s="26" t="s">
        <v>234</v>
      </c>
      <c r="N6" s="26"/>
      <c r="O6" s="53"/>
      <c r="P6" s="36">
        <v>13412</v>
      </c>
      <c r="Q6" s="36"/>
      <c r="R6" s="36">
        <v>28091</v>
      </c>
      <c r="S6" s="36"/>
      <c r="T6" s="36"/>
      <c r="U6" s="36"/>
      <c r="V6" s="36"/>
      <c r="W6" s="36"/>
      <c r="X6" s="36"/>
      <c r="Y6" s="36"/>
      <c r="Z6" s="36"/>
      <c r="AA6" s="36"/>
    </row>
    <row r="7" spans="1:27" ht="115.5">
      <c r="A7" s="8">
        <v>3</v>
      </c>
      <c r="B7" s="1" t="s">
        <v>235</v>
      </c>
      <c r="C7" s="8" t="s">
        <v>14</v>
      </c>
      <c r="D7" s="2" t="s">
        <v>236</v>
      </c>
      <c r="E7" s="1" t="s">
        <v>237</v>
      </c>
      <c r="F7" s="94">
        <f>309395+388387</f>
        <v>697782</v>
      </c>
      <c r="G7" s="94">
        <f t="shared" si="0"/>
        <v>106239</v>
      </c>
      <c r="H7" s="94">
        <f t="shared" si="1"/>
        <v>182105</v>
      </c>
      <c r="I7" s="95">
        <f t="shared" si="2"/>
        <v>515677</v>
      </c>
      <c r="J7" s="38" t="s">
        <v>232</v>
      </c>
      <c r="K7" s="69"/>
      <c r="L7" s="1" t="s">
        <v>238</v>
      </c>
      <c r="M7" s="26" t="s">
        <v>234</v>
      </c>
      <c r="N7" s="26"/>
      <c r="O7" s="53"/>
      <c r="P7" s="36">
        <v>75866</v>
      </c>
      <c r="Q7" s="36"/>
      <c r="R7" s="36">
        <v>106239</v>
      </c>
      <c r="S7" s="36"/>
      <c r="T7" s="36"/>
      <c r="U7" s="36"/>
      <c r="V7" s="36"/>
      <c r="W7" s="36"/>
      <c r="X7" s="36"/>
      <c r="Y7" s="36"/>
      <c r="Z7" s="36"/>
      <c r="AA7" s="36"/>
    </row>
    <row r="8" spans="1:27" ht="82.5">
      <c r="A8" s="8">
        <v>4</v>
      </c>
      <c r="B8" s="1" t="s">
        <v>239</v>
      </c>
      <c r="C8" s="8" t="s">
        <v>16</v>
      </c>
      <c r="D8" s="2" t="s">
        <v>240</v>
      </c>
      <c r="E8" s="1" t="s">
        <v>241</v>
      </c>
      <c r="F8" s="94">
        <f>130000+338881</f>
        <v>468881</v>
      </c>
      <c r="G8" s="94">
        <f t="shared" si="0"/>
        <v>150572</v>
      </c>
      <c r="H8" s="94">
        <f t="shared" si="1"/>
        <v>263737</v>
      </c>
      <c r="I8" s="95">
        <f t="shared" si="2"/>
        <v>205144</v>
      </c>
      <c r="J8" s="38" t="s">
        <v>232</v>
      </c>
      <c r="K8" s="69"/>
      <c r="L8" s="1" t="s">
        <v>242</v>
      </c>
      <c r="M8" s="26" t="s">
        <v>234</v>
      </c>
      <c r="N8" s="26"/>
      <c r="O8" s="53"/>
      <c r="P8" s="36">
        <v>113165</v>
      </c>
      <c r="Q8" s="36"/>
      <c r="R8" s="36">
        <v>150572</v>
      </c>
      <c r="S8" s="36"/>
      <c r="T8" s="36"/>
      <c r="U8" s="36"/>
      <c r="V8" s="36"/>
      <c r="W8" s="36"/>
      <c r="X8" s="36"/>
      <c r="Y8" s="36"/>
      <c r="Z8" s="36"/>
      <c r="AA8" s="36"/>
    </row>
    <row r="9" spans="1:27" ht="99">
      <c r="A9" s="8">
        <v>5</v>
      </c>
      <c r="B9" s="1" t="s">
        <v>243</v>
      </c>
      <c r="C9" s="8" t="s">
        <v>17</v>
      </c>
      <c r="D9" s="2" t="s">
        <v>244</v>
      </c>
      <c r="E9" s="1" t="s">
        <v>245</v>
      </c>
      <c r="F9" s="94">
        <v>2800</v>
      </c>
      <c r="G9" s="94">
        <f t="shared" si="0"/>
        <v>0</v>
      </c>
      <c r="H9" s="94">
        <f t="shared" si="1"/>
        <v>2800</v>
      </c>
      <c r="I9" s="95">
        <f t="shared" si="2"/>
        <v>0</v>
      </c>
      <c r="J9" s="38" t="s">
        <v>246</v>
      </c>
      <c r="K9" s="70"/>
      <c r="L9" s="1" t="s">
        <v>247</v>
      </c>
      <c r="M9" s="26" t="s">
        <v>248</v>
      </c>
      <c r="N9" s="26"/>
      <c r="O9" s="53"/>
      <c r="P9" s="36">
        <v>2800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66">
      <c r="A10" s="8">
        <v>6</v>
      </c>
      <c r="B10" s="1" t="s">
        <v>249</v>
      </c>
      <c r="C10" s="8" t="s">
        <v>250</v>
      </c>
      <c r="D10" s="2" t="s">
        <v>251</v>
      </c>
      <c r="E10" s="1" t="s">
        <v>252</v>
      </c>
      <c r="F10" s="94">
        <f>45500+50000</f>
        <v>95500</v>
      </c>
      <c r="G10" s="94">
        <f t="shared" si="0"/>
        <v>0</v>
      </c>
      <c r="H10" s="94">
        <f t="shared" si="1"/>
        <v>0</v>
      </c>
      <c r="I10" s="95">
        <f t="shared" si="2"/>
        <v>95500</v>
      </c>
      <c r="J10" s="38" t="s">
        <v>232</v>
      </c>
      <c r="K10" s="69"/>
      <c r="L10" s="1" t="s">
        <v>253</v>
      </c>
      <c r="M10" s="26" t="s">
        <v>234</v>
      </c>
      <c r="N10" s="26"/>
      <c r="O10" s="53"/>
      <c r="P10" s="36">
        <v>0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115.5">
      <c r="A11" s="8">
        <v>7</v>
      </c>
      <c r="B11" s="1" t="s">
        <v>254</v>
      </c>
      <c r="C11" s="8" t="s">
        <v>255</v>
      </c>
      <c r="D11" s="2" t="s">
        <v>256</v>
      </c>
      <c r="E11" s="1" t="s">
        <v>257</v>
      </c>
      <c r="F11" s="94">
        <f>24310+3000</f>
        <v>27310</v>
      </c>
      <c r="G11" s="94">
        <f t="shared" si="0"/>
        <v>4960</v>
      </c>
      <c r="H11" s="94">
        <f t="shared" si="1"/>
        <v>9460</v>
      </c>
      <c r="I11" s="95">
        <f t="shared" si="2"/>
        <v>17850</v>
      </c>
      <c r="J11" s="38" t="s">
        <v>232</v>
      </c>
      <c r="K11" s="69"/>
      <c r="L11" s="1" t="s">
        <v>258</v>
      </c>
      <c r="M11" s="26" t="s">
        <v>259</v>
      </c>
      <c r="N11" s="26"/>
      <c r="O11" s="53"/>
      <c r="P11" s="36">
        <v>4500</v>
      </c>
      <c r="Q11" s="36"/>
      <c r="R11" s="36">
        <v>4960</v>
      </c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66">
      <c r="A12" s="8">
        <v>8</v>
      </c>
      <c r="B12" s="1" t="s">
        <v>260</v>
      </c>
      <c r="C12" s="8" t="s">
        <v>261</v>
      </c>
      <c r="D12" s="2" t="s">
        <v>262</v>
      </c>
      <c r="E12" s="1" t="s">
        <v>263</v>
      </c>
      <c r="F12" s="94">
        <v>18100</v>
      </c>
      <c r="G12" s="94">
        <f t="shared" si="0"/>
        <v>0</v>
      </c>
      <c r="H12" s="94">
        <f t="shared" si="1"/>
        <v>3714</v>
      </c>
      <c r="I12" s="95">
        <f t="shared" si="2"/>
        <v>14386</v>
      </c>
      <c r="J12" s="38">
        <v>1080930</v>
      </c>
      <c r="K12" s="69"/>
      <c r="L12" s="1" t="s">
        <v>264</v>
      </c>
      <c r="M12" s="26" t="s">
        <v>234</v>
      </c>
      <c r="N12" s="26"/>
      <c r="O12" s="53"/>
      <c r="P12" s="36">
        <v>3714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82.5">
      <c r="A13" s="8">
        <v>9</v>
      </c>
      <c r="B13" s="1" t="s">
        <v>265</v>
      </c>
      <c r="C13" s="8" t="s">
        <v>266</v>
      </c>
      <c r="D13" s="2" t="s">
        <v>267</v>
      </c>
      <c r="E13" s="1" t="s">
        <v>268</v>
      </c>
      <c r="F13" s="94">
        <v>4885</v>
      </c>
      <c r="G13" s="94">
        <f t="shared" si="0"/>
        <v>0</v>
      </c>
      <c r="H13" s="94">
        <f t="shared" si="1"/>
        <v>0</v>
      </c>
      <c r="I13" s="95">
        <f t="shared" si="2"/>
        <v>4885</v>
      </c>
      <c r="J13" s="38" t="s">
        <v>269</v>
      </c>
      <c r="K13" s="69"/>
      <c r="L13" s="1" t="s">
        <v>270</v>
      </c>
      <c r="M13" s="26" t="s">
        <v>234</v>
      </c>
      <c r="N13" s="26"/>
      <c r="O13" s="53"/>
      <c r="P13" s="36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49.5">
      <c r="A14" s="8">
        <v>10</v>
      </c>
      <c r="B14" s="1" t="s">
        <v>271</v>
      </c>
      <c r="C14" s="8" t="s">
        <v>272</v>
      </c>
      <c r="D14" s="12" t="s">
        <v>273</v>
      </c>
      <c r="E14" s="1" t="s">
        <v>274</v>
      </c>
      <c r="F14" s="94">
        <v>10273</v>
      </c>
      <c r="G14" s="94">
        <f t="shared" si="0"/>
        <v>0</v>
      </c>
      <c r="H14" s="94">
        <f t="shared" si="1"/>
        <v>0</v>
      </c>
      <c r="I14" s="95">
        <f t="shared" si="2"/>
        <v>10273</v>
      </c>
      <c r="J14" s="38" t="s">
        <v>232</v>
      </c>
      <c r="K14" s="69"/>
      <c r="L14" s="1" t="s">
        <v>275</v>
      </c>
      <c r="M14" s="26" t="s">
        <v>234</v>
      </c>
      <c r="N14" s="26"/>
      <c r="O14" s="53"/>
      <c r="P14" s="36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66">
      <c r="A15" s="8">
        <v>11</v>
      </c>
      <c r="B15" s="1" t="s">
        <v>276</v>
      </c>
      <c r="C15" s="8" t="s">
        <v>277</v>
      </c>
      <c r="D15" s="2" t="s">
        <v>278</v>
      </c>
      <c r="E15" s="1" t="s">
        <v>279</v>
      </c>
      <c r="F15" s="94">
        <v>93600</v>
      </c>
      <c r="G15" s="94">
        <f t="shared" si="0"/>
        <v>0</v>
      </c>
      <c r="H15" s="94">
        <f t="shared" si="1"/>
        <v>91800</v>
      </c>
      <c r="I15" s="95">
        <f t="shared" si="2"/>
        <v>1800</v>
      </c>
      <c r="J15" s="38" t="s">
        <v>232</v>
      </c>
      <c r="K15" s="69"/>
      <c r="L15" s="1" t="s">
        <v>280</v>
      </c>
      <c r="M15" s="26" t="s">
        <v>234</v>
      </c>
      <c r="N15" s="26"/>
      <c r="O15" s="53" t="s">
        <v>281</v>
      </c>
      <c r="P15" s="36">
        <v>91800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82.5">
      <c r="A16" s="8">
        <v>12</v>
      </c>
      <c r="B16" s="1" t="s">
        <v>282</v>
      </c>
      <c r="C16" s="8" t="s">
        <v>27</v>
      </c>
      <c r="D16" s="2" t="s">
        <v>283</v>
      </c>
      <c r="E16" s="1" t="s">
        <v>284</v>
      </c>
      <c r="F16" s="94">
        <v>1788</v>
      </c>
      <c r="G16" s="94">
        <f t="shared" si="0"/>
        <v>0</v>
      </c>
      <c r="H16" s="94">
        <f t="shared" si="1"/>
        <v>1756</v>
      </c>
      <c r="I16" s="95">
        <f t="shared" si="2"/>
        <v>32</v>
      </c>
      <c r="J16" s="38" t="s">
        <v>232</v>
      </c>
      <c r="K16" s="69"/>
      <c r="L16" s="1" t="s">
        <v>285</v>
      </c>
      <c r="M16" s="26" t="s">
        <v>234</v>
      </c>
      <c r="N16" s="26"/>
      <c r="O16" s="53" t="s">
        <v>281</v>
      </c>
      <c r="P16" s="36">
        <v>1756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82.5">
      <c r="A17" s="8">
        <v>13</v>
      </c>
      <c r="B17" s="1" t="s">
        <v>282</v>
      </c>
      <c r="C17" s="8" t="s">
        <v>28</v>
      </c>
      <c r="D17" s="2" t="s">
        <v>286</v>
      </c>
      <c r="E17" s="1" t="s">
        <v>287</v>
      </c>
      <c r="F17" s="94">
        <v>28703</v>
      </c>
      <c r="G17" s="94">
        <f t="shared" si="0"/>
        <v>7065</v>
      </c>
      <c r="H17" s="94">
        <f t="shared" si="1"/>
        <v>7065</v>
      </c>
      <c r="I17" s="95">
        <f t="shared" si="2"/>
        <v>21638</v>
      </c>
      <c r="J17" s="38" t="s">
        <v>232</v>
      </c>
      <c r="K17" s="69"/>
      <c r="L17" s="1" t="s">
        <v>288</v>
      </c>
      <c r="M17" s="26" t="s">
        <v>234</v>
      </c>
      <c r="N17" s="26"/>
      <c r="O17" s="53"/>
      <c r="P17" s="36">
        <v>0</v>
      </c>
      <c r="Q17" s="36"/>
      <c r="R17" s="36">
        <v>7065</v>
      </c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82.5">
      <c r="A18" s="8">
        <v>14</v>
      </c>
      <c r="B18" s="1" t="s">
        <v>282</v>
      </c>
      <c r="C18" s="8" t="s">
        <v>289</v>
      </c>
      <c r="D18" s="2" t="s">
        <v>290</v>
      </c>
      <c r="E18" s="1" t="s">
        <v>291</v>
      </c>
      <c r="F18" s="94">
        <f>20000+33000</f>
        <v>53000</v>
      </c>
      <c r="G18" s="94">
        <f t="shared" si="0"/>
        <v>2038</v>
      </c>
      <c r="H18" s="94">
        <f t="shared" si="1"/>
        <v>2038</v>
      </c>
      <c r="I18" s="95">
        <f t="shared" si="2"/>
        <v>50962</v>
      </c>
      <c r="J18" s="38" t="s">
        <v>232</v>
      </c>
      <c r="K18" s="69"/>
      <c r="L18" s="1" t="s">
        <v>292</v>
      </c>
      <c r="M18" s="26" t="s">
        <v>234</v>
      </c>
      <c r="N18" s="26"/>
      <c r="O18" s="53"/>
      <c r="P18" s="36">
        <v>0</v>
      </c>
      <c r="Q18" s="36"/>
      <c r="R18" s="36">
        <v>2038</v>
      </c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82.5">
      <c r="A19" s="8">
        <v>15</v>
      </c>
      <c r="B19" s="1" t="s">
        <v>293</v>
      </c>
      <c r="C19" s="8" t="s">
        <v>294</v>
      </c>
      <c r="D19" s="11" t="s">
        <v>295</v>
      </c>
      <c r="E19" s="1" t="s">
        <v>296</v>
      </c>
      <c r="F19" s="94">
        <v>120000</v>
      </c>
      <c r="G19" s="94">
        <f t="shared" si="0"/>
        <v>0</v>
      </c>
      <c r="H19" s="94">
        <f t="shared" si="1"/>
        <v>0</v>
      </c>
      <c r="I19" s="95">
        <f t="shared" si="2"/>
        <v>120000</v>
      </c>
      <c r="J19" s="38" t="s">
        <v>232</v>
      </c>
      <c r="K19" s="69"/>
      <c r="L19" s="1" t="s">
        <v>297</v>
      </c>
      <c r="M19" s="26" t="s">
        <v>234</v>
      </c>
      <c r="N19" s="26"/>
      <c r="O19" s="53"/>
      <c r="P19" s="36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66">
      <c r="A20" s="8">
        <v>16</v>
      </c>
      <c r="B20" s="1" t="s">
        <v>229</v>
      </c>
      <c r="C20" s="8" t="s">
        <v>298</v>
      </c>
      <c r="D20" s="11" t="s">
        <v>13</v>
      </c>
      <c r="E20" s="1" t="s">
        <v>299</v>
      </c>
      <c r="F20" s="94">
        <v>363151</v>
      </c>
      <c r="G20" s="94">
        <f t="shared" si="0"/>
        <v>8806</v>
      </c>
      <c r="H20" s="94">
        <f t="shared" si="1"/>
        <v>19356</v>
      </c>
      <c r="I20" s="95">
        <f t="shared" si="2"/>
        <v>343795</v>
      </c>
      <c r="J20" s="38" t="s">
        <v>232</v>
      </c>
      <c r="K20" s="69"/>
      <c r="L20" s="1" t="s">
        <v>300</v>
      </c>
      <c r="M20" s="26" t="s">
        <v>234</v>
      </c>
      <c r="N20" s="63"/>
      <c r="O20" s="73" t="s">
        <v>301</v>
      </c>
      <c r="P20" s="36">
        <v>10550</v>
      </c>
      <c r="Q20" s="36"/>
      <c r="R20" s="36">
        <v>8806</v>
      </c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49.5">
      <c r="A21" s="8">
        <v>17</v>
      </c>
      <c r="B21" s="1" t="s">
        <v>302</v>
      </c>
      <c r="C21" s="8" t="s">
        <v>303</v>
      </c>
      <c r="D21" s="11" t="s">
        <v>304</v>
      </c>
      <c r="E21" s="1" t="s">
        <v>305</v>
      </c>
      <c r="F21" s="94">
        <v>10000</v>
      </c>
      <c r="G21" s="94">
        <f t="shared" si="0"/>
        <v>0</v>
      </c>
      <c r="H21" s="94">
        <f t="shared" si="1"/>
        <v>10000</v>
      </c>
      <c r="I21" s="95">
        <f t="shared" si="2"/>
        <v>0</v>
      </c>
      <c r="J21" s="38" t="s">
        <v>232</v>
      </c>
      <c r="K21" s="69"/>
      <c r="L21" s="1" t="s">
        <v>306</v>
      </c>
      <c r="M21" s="26" t="s">
        <v>307</v>
      </c>
      <c r="N21" s="74" t="s">
        <v>308</v>
      </c>
      <c r="O21" s="53"/>
      <c r="P21" s="36">
        <v>0</v>
      </c>
      <c r="Q21" s="36">
        <v>10000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148.5">
      <c r="A22" s="8">
        <v>18</v>
      </c>
      <c r="B22" s="1" t="s">
        <v>309</v>
      </c>
      <c r="C22" s="8" t="s">
        <v>310</v>
      </c>
      <c r="D22" s="11" t="s">
        <v>311</v>
      </c>
      <c r="E22" s="1" t="s">
        <v>312</v>
      </c>
      <c r="F22" s="94">
        <v>121</v>
      </c>
      <c r="G22" s="94">
        <f>R22</f>
        <v>121</v>
      </c>
      <c r="H22" s="94">
        <f>SUM(P22:R22)</f>
        <v>121</v>
      </c>
      <c r="I22" s="95">
        <f t="shared" si="2"/>
        <v>0</v>
      </c>
      <c r="J22" s="38" t="s">
        <v>232</v>
      </c>
      <c r="K22" s="69">
        <v>43550</v>
      </c>
      <c r="L22" s="1" t="s">
        <v>313</v>
      </c>
      <c r="M22" s="26" t="s">
        <v>248</v>
      </c>
      <c r="N22" s="26" t="s">
        <v>314</v>
      </c>
      <c r="O22" s="53"/>
      <c r="P22" s="36"/>
      <c r="Q22" s="36"/>
      <c r="R22" s="36">
        <v>121</v>
      </c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66">
      <c r="A23" s="8">
        <v>19</v>
      </c>
      <c r="B23" s="1" t="s">
        <v>315</v>
      </c>
      <c r="C23" s="8" t="s">
        <v>316</v>
      </c>
      <c r="D23" s="11" t="s">
        <v>317</v>
      </c>
      <c r="E23" s="1" t="s">
        <v>318</v>
      </c>
      <c r="F23" s="94">
        <v>10800</v>
      </c>
      <c r="G23" s="94">
        <f>R23</f>
        <v>0</v>
      </c>
      <c r="H23" s="94">
        <f>SUM(P23:R23)</f>
        <v>0</v>
      </c>
      <c r="I23" s="95">
        <f>F23-H23</f>
        <v>10800</v>
      </c>
      <c r="J23" s="38" t="s">
        <v>319</v>
      </c>
      <c r="K23" s="69"/>
      <c r="L23" s="1"/>
      <c r="M23" s="26" t="s">
        <v>320</v>
      </c>
      <c r="N23" s="26"/>
      <c r="O23" s="53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32" ht="82.5">
      <c r="A24" s="8">
        <v>20</v>
      </c>
      <c r="B24" s="1" t="s">
        <v>321</v>
      </c>
      <c r="C24" s="8" t="s">
        <v>322</v>
      </c>
      <c r="D24" s="11" t="s">
        <v>323</v>
      </c>
      <c r="E24" s="1" t="s">
        <v>318</v>
      </c>
      <c r="F24" s="94">
        <f>76558+AC24+AD24+AE24+AF24</f>
        <v>1028430</v>
      </c>
      <c r="G24" s="94">
        <f t="shared" si="0"/>
        <v>235848</v>
      </c>
      <c r="H24" s="94">
        <f t="shared" si="1"/>
        <v>745823</v>
      </c>
      <c r="I24" s="95">
        <f t="shared" si="2"/>
        <v>282607</v>
      </c>
      <c r="J24" s="38" t="s">
        <v>319</v>
      </c>
      <c r="K24" s="69"/>
      <c r="L24" s="1" t="s">
        <v>324</v>
      </c>
      <c r="M24" s="26" t="s">
        <v>320</v>
      </c>
      <c r="N24" s="26"/>
      <c r="O24" s="53"/>
      <c r="P24" s="36">
        <v>274127</v>
      </c>
      <c r="Q24" s="36">
        <v>235848</v>
      </c>
      <c r="R24" s="36">
        <f>197569+38279</f>
        <v>235848</v>
      </c>
      <c r="S24" s="36"/>
      <c r="T24" s="36"/>
      <c r="U24" s="36"/>
      <c r="V24" s="36"/>
      <c r="W24" s="36"/>
      <c r="X24" s="36"/>
      <c r="Y24" s="36"/>
      <c r="Z24" s="36"/>
      <c r="AA24" s="36"/>
      <c r="AB24" s="82">
        <v>274127</v>
      </c>
      <c r="AC24" s="83">
        <v>235848</v>
      </c>
      <c r="AD24" s="83">
        <v>235848</v>
      </c>
      <c r="AE24" s="83">
        <v>235848</v>
      </c>
      <c r="AF24" s="83">
        <v>244328</v>
      </c>
    </row>
    <row r="25" spans="1:31" ht="82.5">
      <c r="A25" s="8">
        <v>21</v>
      </c>
      <c r="B25" s="1" t="s">
        <v>321</v>
      </c>
      <c r="C25" s="8" t="s">
        <v>221</v>
      </c>
      <c r="D25" s="11" t="s">
        <v>325</v>
      </c>
      <c r="E25" s="1" t="s">
        <v>318</v>
      </c>
      <c r="F25" s="94">
        <v>618440</v>
      </c>
      <c r="G25" s="94">
        <f>R25</f>
        <v>0</v>
      </c>
      <c r="H25" s="94">
        <f>SUM(P25:R25)</f>
        <v>0</v>
      </c>
      <c r="I25" s="95">
        <f>F25-H25</f>
        <v>618440</v>
      </c>
      <c r="J25" s="38" t="s">
        <v>319</v>
      </c>
      <c r="K25" s="69"/>
      <c r="L25" s="1"/>
      <c r="M25" s="26" t="s">
        <v>320</v>
      </c>
      <c r="N25" s="26"/>
      <c r="O25" s="5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82"/>
      <c r="AC25" s="83"/>
      <c r="AD25" s="83"/>
      <c r="AE25" s="84"/>
    </row>
    <row r="26" spans="1:30" ht="66">
      <c r="A26" s="8">
        <v>22</v>
      </c>
      <c r="B26" s="1" t="s">
        <v>326</v>
      </c>
      <c r="C26" s="8" t="s">
        <v>327</v>
      </c>
      <c r="D26" s="11" t="s">
        <v>328</v>
      </c>
      <c r="E26" s="1" t="s">
        <v>329</v>
      </c>
      <c r="F26" s="94">
        <f>SUM(AB26:AD26)</f>
        <v>300000</v>
      </c>
      <c r="G26" s="94">
        <f t="shared" si="0"/>
        <v>210343</v>
      </c>
      <c r="H26" s="94">
        <f t="shared" si="1"/>
        <v>210343</v>
      </c>
      <c r="I26" s="95">
        <f t="shared" si="2"/>
        <v>89657</v>
      </c>
      <c r="J26" s="38" t="s">
        <v>319</v>
      </c>
      <c r="K26" s="69"/>
      <c r="L26" s="1"/>
      <c r="M26" s="26" t="s">
        <v>320</v>
      </c>
      <c r="N26" s="26"/>
      <c r="O26" s="53"/>
      <c r="P26" s="36">
        <v>0</v>
      </c>
      <c r="Q26" s="36"/>
      <c r="R26" s="36">
        <v>210343</v>
      </c>
      <c r="S26" s="36"/>
      <c r="T26" s="36"/>
      <c r="U26" s="36"/>
      <c r="V26" s="36"/>
      <c r="W26" s="36"/>
      <c r="X26" s="36"/>
      <c r="Y26" s="36"/>
      <c r="Z26" s="36"/>
      <c r="AA26" s="36"/>
      <c r="AB26" s="85"/>
      <c r="AC26" s="83">
        <v>300000</v>
      </c>
      <c r="AD26" s="4"/>
    </row>
    <row r="27" spans="1:30" ht="82.5">
      <c r="A27" s="8">
        <v>23</v>
      </c>
      <c r="B27" s="1" t="s">
        <v>330</v>
      </c>
      <c r="C27" s="8" t="s">
        <v>331</v>
      </c>
      <c r="D27" s="11" t="s">
        <v>332</v>
      </c>
      <c r="E27" s="1" t="s">
        <v>333</v>
      </c>
      <c r="F27" s="94">
        <f>SUM(AB27:AD27)</f>
        <v>249375</v>
      </c>
      <c r="G27" s="94">
        <f t="shared" si="0"/>
        <v>0</v>
      </c>
      <c r="H27" s="94">
        <f t="shared" si="1"/>
        <v>249375</v>
      </c>
      <c r="I27" s="95">
        <f t="shared" si="2"/>
        <v>0</v>
      </c>
      <c r="J27" s="38" t="s">
        <v>319</v>
      </c>
      <c r="K27" s="69"/>
      <c r="L27" s="1" t="s">
        <v>334</v>
      </c>
      <c r="M27" s="26" t="s">
        <v>320</v>
      </c>
      <c r="N27" s="26" t="s">
        <v>335</v>
      </c>
      <c r="O27" s="53"/>
      <c r="P27" s="36">
        <v>249375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4">
        <v>249375</v>
      </c>
      <c r="AC27" s="4"/>
      <c r="AD27" s="4"/>
    </row>
    <row r="28" spans="1:30" ht="82.5">
      <c r="A28" s="8">
        <v>24</v>
      </c>
      <c r="B28" s="1" t="s">
        <v>432</v>
      </c>
      <c r="C28" s="8" t="s">
        <v>336</v>
      </c>
      <c r="D28" s="11" t="s">
        <v>337</v>
      </c>
      <c r="E28" s="1" t="s">
        <v>338</v>
      </c>
      <c r="F28" s="94">
        <v>34344</v>
      </c>
      <c r="G28" s="94">
        <f>R28</f>
        <v>0</v>
      </c>
      <c r="H28" s="94">
        <f>SUM(P28:R28)</f>
        <v>0</v>
      </c>
      <c r="I28" s="95">
        <f>F28-H28</f>
        <v>34344</v>
      </c>
      <c r="J28" s="38" t="s">
        <v>433</v>
      </c>
      <c r="K28" s="69"/>
      <c r="L28" s="1"/>
      <c r="M28" s="26" t="s">
        <v>339</v>
      </c>
      <c r="N28" s="26"/>
      <c r="O28" s="53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68"/>
      <c r="AC28" s="86"/>
      <c r="AD28" s="86"/>
    </row>
    <row r="29" spans="1:30" ht="99">
      <c r="A29" s="8">
        <v>25</v>
      </c>
      <c r="B29" s="1" t="s">
        <v>340</v>
      </c>
      <c r="C29" s="8" t="s">
        <v>341</v>
      </c>
      <c r="D29" s="11" t="s">
        <v>342</v>
      </c>
      <c r="E29" s="1" t="s">
        <v>343</v>
      </c>
      <c r="F29" s="94">
        <v>16800</v>
      </c>
      <c r="G29" s="94">
        <f>R29</f>
        <v>16800</v>
      </c>
      <c r="H29" s="94">
        <f>SUM(P29:R29)</f>
        <v>16800</v>
      </c>
      <c r="I29" s="95">
        <f>F29-H29</f>
        <v>0</v>
      </c>
      <c r="J29" s="38" t="s">
        <v>344</v>
      </c>
      <c r="K29" s="69">
        <v>43538</v>
      </c>
      <c r="L29" s="1"/>
      <c r="M29" s="26" t="s">
        <v>345</v>
      </c>
      <c r="N29" s="26" t="s">
        <v>346</v>
      </c>
      <c r="O29" s="53"/>
      <c r="P29" s="36"/>
      <c r="Q29" s="36"/>
      <c r="R29" s="36">
        <v>16800</v>
      </c>
      <c r="S29" s="36"/>
      <c r="T29" s="36"/>
      <c r="U29" s="36"/>
      <c r="V29" s="36"/>
      <c r="W29" s="36"/>
      <c r="X29" s="36"/>
      <c r="Y29" s="36"/>
      <c r="Z29" s="36"/>
      <c r="AA29" s="36"/>
      <c r="AB29" s="68"/>
      <c r="AC29" s="86"/>
      <c r="AD29" s="86"/>
    </row>
    <row r="30" spans="1:27" ht="148.5">
      <c r="A30" s="8">
        <v>26</v>
      </c>
      <c r="B30" s="1" t="s">
        <v>347</v>
      </c>
      <c r="C30" s="8" t="s">
        <v>348</v>
      </c>
      <c r="D30" s="1" t="s">
        <v>349</v>
      </c>
      <c r="E30" s="1" t="s">
        <v>350</v>
      </c>
      <c r="F30" s="94">
        <v>3681871</v>
      </c>
      <c r="G30" s="94">
        <f t="shared" si="0"/>
        <v>25079</v>
      </c>
      <c r="H30" s="94">
        <f t="shared" si="1"/>
        <v>62201</v>
      </c>
      <c r="I30" s="95">
        <f t="shared" si="2"/>
        <v>3619670</v>
      </c>
      <c r="J30" s="38">
        <v>1071231</v>
      </c>
      <c r="K30" s="69"/>
      <c r="L30" s="1" t="s">
        <v>351</v>
      </c>
      <c r="M30" s="26" t="s">
        <v>339</v>
      </c>
      <c r="N30" s="26"/>
      <c r="O30" s="53" t="s">
        <v>352</v>
      </c>
      <c r="P30" s="36">
        <v>37122</v>
      </c>
      <c r="Q30" s="36"/>
      <c r="R30" s="36">
        <v>25079</v>
      </c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99">
      <c r="A31" s="8">
        <v>27</v>
      </c>
      <c r="B31" s="1" t="s">
        <v>353</v>
      </c>
      <c r="C31" s="8" t="s">
        <v>32</v>
      </c>
      <c r="D31" s="1" t="s">
        <v>354</v>
      </c>
      <c r="E31" s="1" t="s">
        <v>355</v>
      </c>
      <c r="F31" s="94">
        <v>4600</v>
      </c>
      <c r="G31" s="94">
        <f t="shared" si="0"/>
        <v>0</v>
      </c>
      <c r="H31" s="94">
        <f t="shared" si="1"/>
        <v>4600</v>
      </c>
      <c r="I31" s="95">
        <f t="shared" si="2"/>
        <v>0</v>
      </c>
      <c r="J31" s="38">
        <v>1071231</v>
      </c>
      <c r="K31" s="69"/>
      <c r="L31" s="1" t="s">
        <v>356</v>
      </c>
      <c r="M31" s="26" t="s">
        <v>357</v>
      </c>
      <c r="N31" s="26"/>
      <c r="O31" s="53"/>
      <c r="P31" s="36">
        <v>0</v>
      </c>
      <c r="Q31" s="36">
        <v>4600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99">
      <c r="A32" s="8">
        <v>28</v>
      </c>
      <c r="B32" s="1" t="s">
        <v>358</v>
      </c>
      <c r="C32" s="8" t="s">
        <v>359</v>
      </c>
      <c r="D32" s="1" t="s">
        <v>360</v>
      </c>
      <c r="E32" s="1" t="s">
        <v>361</v>
      </c>
      <c r="F32" s="94">
        <v>69968</v>
      </c>
      <c r="G32" s="94">
        <f t="shared" si="0"/>
        <v>0</v>
      </c>
      <c r="H32" s="94">
        <f t="shared" si="1"/>
        <v>69968</v>
      </c>
      <c r="I32" s="95">
        <f t="shared" si="2"/>
        <v>0</v>
      </c>
      <c r="J32" s="38">
        <v>1071231</v>
      </c>
      <c r="K32" s="69"/>
      <c r="L32" s="1" t="s">
        <v>362</v>
      </c>
      <c r="M32" s="26" t="s">
        <v>363</v>
      </c>
      <c r="N32" s="26"/>
      <c r="O32" s="53"/>
      <c r="P32" s="36">
        <v>69968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99">
      <c r="A33" s="8">
        <v>29</v>
      </c>
      <c r="B33" s="1" t="s">
        <v>364</v>
      </c>
      <c r="C33" s="8" t="s">
        <v>365</v>
      </c>
      <c r="D33" s="1" t="s">
        <v>366</v>
      </c>
      <c r="E33" s="1" t="s">
        <v>367</v>
      </c>
      <c r="F33" s="94">
        <v>7000</v>
      </c>
      <c r="G33" s="94">
        <f>R33</f>
        <v>0</v>
      </c>
      <c r="H33" s="94">
        <f>SUM(P33:R33)</f>
        <v>0</v>
      </c>
      <c r="I33" s="95">
        <f>F33-H33</f>
        <v>7000</v>
      </c>
      <c r="J33" s="38">
        <v>10802</v>
      </c>
      <c r="K33" s="69"/>
      <c r="L33" s="1"/>
      <c r="M33" s="26" t="s">
        <v>368</v>
      </c>
      <c r="N33" s="26"/>
      <c r="O33" s="53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82.5">
      <c r="A34" s="8">
        <v>30</v>
      </c>
      <c r="B34" s="1" t="s">
        <v>369</v>
      </c>
      <c r="C34" s="8" t="s">
        <v>370</v>
      </c>
      <c r="D34" s="1" t="s">
        <v>371</v>
      </c>
      <c r="E34" s="1" t="s">
        <v>372</v>
      </c>
      <c r="F34" s="94">
        <v>93683</v>
      </c>
      <c r="G34" s="94">
        <f>R34</f>
        <v>0</v>
      </c>
      <c r="H34" s="94">
        <f>SUM(P34:R34)</f>
        <v>0</v>
      </c>
      <c r="I34" s="95">
        <f>F34-H34</f>
        <v>93683</v>
      </c>
      <c r="J34" s="38" t="s">
        <v>373</v>
      </c>
      <c r="K34" s="69"/>
      <c r="L34" s="1"/>
      <c r="M34" s="26" t="s">
        <v>357</v>
      </c>
      <c r="N34" s="26"/>
      <c r="O34" s="53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82.5">
      <c r="A35" s="8">
        <v>31</v>
      </c>
      <c r="B35" s="1" t="s">
        <v>374</v>
      </c>
      <c r="C35" s="8" t="s">
        <v>375</v>
      </c>
      <c r="D35" s="1" t="s">
        <v>376</v>
      </c>
      <c r="E35" s="1" t="s">
        <v>377</v>
      </c>
      <c r="F35" s="94">
        <v>4000</v>
      </c>
      <c r="G35" s="94">
        <f t="shared" si="0"/>
        <v>0</v>
      </c>
      <c r="H35" s="94">
        <f t="shared" si="1"/>
        <v>0</v>
      </c>
      <c r="I35" s="95">
        <f t="shared" si="2"/>
        <v>4000</v>
      </c>
      <c r="J35" s="67" t="s">
        <v>378</v>
      </c>
      <c r="K35" s="69"/>
      <c r="L35" s="1"/>
      <c r="M35" s="26" t="s">
        <v>379</v>
      </c>
      <c r="N35" s="26"/>
      <c r="O35" s="53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99">
      <c r="A36" s="8">
        <v>32</v>
      </c>
      <c r="B36" s="3" t="s">
        <v>380</v>
      </c>
      <c r="C36" s="9" t="s">
        <v>381</v>
      </c>
      <c r="D36" s="4" t="s">
        <v>36</v>
      </c>
      <c r="E36" s="3" t="s">
        <v>382</v>
      </c>
      <c r="F36" s="94">
        <v>15000</v>
      </c>
      <c r="G36" s="94">
        <f t="shared" si="0"/>
        <v>0</v>
      </c>
      <c r="H36" s="94">
        <f t="shared" si="1"/>
        <v>15000</v>
      </c>
      <c r="I36" s="95">
        <f t="shared" si="2"/>
        <v>0</v>
      </c>
      <c r="J36" s="38">
        <v>1071231</v>
      </c>
      <c r="K36" s="69"/>
      <c r="L36" s="1" t="s">
        <v>383</v>
      </c>
      <c r="M36" s="26" t="s">
        <v>384</v>
      </c>
      <c r="N36" s="26"/>
      <c r="O36" s="53"/>
      <c r="P36" s="36">
        <v>15000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66">
      <c r="A37" s="8">
        <v>33</v>
      </c>
      <c r="B37" s="3" t="s">
        <v>385</v>
      </c>
      <c r="C37" s="9" t="s">
        <v>386</v>
      </c>
      <c r="D37" s="1" t="s">
        <v>387</v>
      </c>
      <c r="E37" s="3" t="s">
        <v>388</v>
      </c>
      <c r="F37" s="94">
        <v>10000</v>
      </c>
      <c r="G37" s="94">
        <f t="shared" si="0"/>
        <v>0</v>
      </c>
      <c r="H37" s="94">
        <f t="shared" si="1"/>
        <v>10000</v>
      </c>
      <c r="I37" s="95">
        <f t="shared" si="2"/>
        <v>0</v>
      </c>
      <c r="J37" s="38">
        <v>1071231</v>
      </c>
      <c r="K37" s="69"/>
      <c r="L37" s="1" t="s">
        <v>389</v>
      </c>
      <c r="M37" s="26" t="s">
        <v>384</v>
      </c>
      <c r="N37" s="26"/>
      <c r="O37" s="53"/>
      <c r="P37" s="36">
        <v>10000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99">
      <c r="A38" s="8">
        <v>34</v>
      </c>
      <c r="B38" s="3" t="s">
        <v>390</v>
      </c>
      <c r="C38" s="9" t="s">
        <v>391</v>
      </c>
      <c r="D38" s="3" t="s">
        <v>392</v>
      </c>
      <c r="E38" s="3" t="s">
        <v>393</v>
      </c>
      <c r="F38" s="94">
        <f>141536+900000</f>
        <v>1041536</v>
      </c>
      <c r="G38" s="94">
        <f t="shared" si="0"/>
        <v>42928</v>
      </c>
      <c r="H38" s="94">
        <f t="shared" si="1"/>
        <v>299535</v>
      </c>
      <c r="I38" s="95">
        <f t="shared" si="2"/>
        <v>742001</v>
      </c>
      <c r="J38" s="38" t="s">
        <v>232</v>
      </c>
      <c r="K38" s="69"/>
      <c r="L38" s="1" t="s">
        <v>394</v>
      </c>
      <c r="M38" s="26" t="s">
        <v>395</v>
      </c>
      <c r="N38" s="26"/>
      <c r="O38" s="53" t="s">
        <v>396</v>
      </c>
      <c r="P38" s="36">
        <v>215677</v>
      </c>
      <c r="Q38" s="36">
        <v>40930</v>
      </c>
      <c r="R38" s="36">
        <v>42928</v>
      </c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49.5">
      <c r="A39" s="8">
        <v>35</v>
      </c>
      <c r="B39" s="3" t="s">
        <v>397</v>
      </c>
      <c r="C39" s="87" t="s">
        <v>398</v>
      </c>
      <c r="D39" s="3" t="s">
        <v>399</v>
      </c>
      <c r="E39" s="3" t="s">
        <v>400</v>
      </c>
      <c r="F39" s="94">
        <v>3104</v>
      </c>
      <c r="G39" s="94">
        <f t="shared" si="0"/>
        <v>3104</v>
      </c>
      <c r="H39" s="94">
        <f t="shared" si="1"/>
        <v>3104</v>
      </c>
      <c r="I39" s="95">
        <f t="shared" si="2"/>
        <v>0</v>
      </c>
      <c r="J39" s="74" t="s">
        <v>401</v>
      </c>
      <c r="K39" s="69"/>
      <c r="L39" s="1"/>
      <c r="M39" s="69" t="s">
        <v>402</v>
      </c>
      <c r="N39" s="69" t="s">
        <v>403</v>
      </c>
      <c r="O39" s="53"/>
      <c r="P39" s="36"/>
      <c r="Q39" s="36"/>
      <c r="R39" s="36">
        <v>3104</v>
      </c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99">
      <c r="A40" s="8">
        <v>36</v>
      </c>
      <c r="B40" s="3" t="s">
        <v>404</v>
      </c>
      <c r="C40" s="9" t="s">
        <v>405</v>
      </c>
      <c r="D40" s="3" t="s">
        <v>406</v>
      </c>
      <c r="E40" s="3" t="s">
        <v>407</v>
      </c>
      <c r="F40" s="94">
        <f>8883</f>
        <v>8883</v>
      </c>
      <c r="G40" s="94">
        <f t="shared" si="0"/>
        <v>669</v>
      </c>
      <c r="H40" s="94">
        <f t="shared" si="1"/>
        <v>8883</v>
      </c>
      <c r="I40" s="95">
        <f t="shared" si="2"/>
        <v>0</v>
      </c>
      <c r="J40" s="38" t="s">
        <v>408</v>
      </c>
      <c r="K40" s="69" t="s">
        <v>409</v>
      </c>
      <c r="L40" s="1"/>
      <c r="M40" s="26" t="s">
        <v>384</v>
      </c>
      <c r="N40" s="76" t="s">
        <v>410</v>
      </c>
      <c r="O40" s="53"/>
      <c r="P40" s="36"/>
      <c r="Q40" s="36">
        <v>8214</v>
      </c>
      <c r="R40" s="36">
        <v>669</v>
      </c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66">
      <c r="A41" s="8">
        <v>37</v>
      </c>
      <c r="B41" s="3" t="s">
        <v>411</v>
      </c>
      <c r="C41" s="9" t="s">
        <v>405</v>
      </c>
      <c r="D41" s="3" t="s">
        <v>412</v>
      </c>
      <c r="E41" s="3" t="s">
        <v>413</v>
      </c>
      <c r="F41" s="94">
        <v>57915</v>
      </c>
      <c r="G41" s="94">
        <f>R41</f>
        <v>8667</v>
      </c>
      <c r="H41" s="94">
        <f>SUM(P41:R41)</f>
        <v>8667</v>
      </c>
      <c r="I41" s="95">
        <f>F41-H41</f>
        <v>49248</v>
      </c>
      <c r="J41" s="74" t="s">
        <v>378</v>
      </c>
      <c r="K41" s="69"/>
      <c r="L41" s="1"/>
      <c r="M41" s="26" t="s">
        <v>384</v>
      </c>
      <c r="N41" s="76" t="s">
        <v>414</v>
      </c>
      <c r="O41" s="53"/>
      <c r="P41" s="36"/>
      <c r="Q41" s="36"/>
      <c r="R41" s="36">
        <v>8667</v>
      </c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88" customFormat="1" ht="66">
      <c r="A42" s="8">
        <v>38</v>
      </c>
      <c r="B42" s="59" t="s">
        <v>415</v>
      </c>
      <c r="C42" s="60" t="s">
        <v>416</v>
      </c>
      <c r="D42" s="61" t="s">
        <v>417</v>
      </c>
      <c r="E42" s="59" t="s">
        <v>418</v>
      </c>
      <c r="F42" s="96">
        <v>96660</v>
      </c>
      <c r="G42" s="94">
        <f>R42</f>
        <v>0</v>
      </c>
      <c r="H42" s="94">
        <f>SUM(P42:R42)</f>
        <v>96660</v>
      </c>
      <c r="I42" s="95">
        <f>F42-H42</f>
        <v>0</v>
      </c>
      <c r="J42" s="57" t="s">
        <v>419</v>
      </c>
      <c r="K42" s="70" t="s">
        <v>420</v>
      </c>
      <c r="L42" s="61"/>
      <c r="M42" s="63" t="s">
        <v>395</v>
      </c>
      <c r="N42" s="63" t="s">
        <v>421</v>
      </c>
      <c r="O42" s="64"/>
      <c r="P42" s="65"/>
      <c r="Q42" s="65">
        <v>96660</v>
      </c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s="88" customFormat="1" ht="66">
      <c r="A43" s="8">
        <v>39</v>
      </c>
      <c r="B43" s="59" t="s">
        <v>422</v>
      </c>
      <c r="C43" s="60" t="s">
        <v>416</v>
      </c>
      <c r="D43" s="61" t="s">
        <v>423</v>
      </c>
      <c r="E43" s="59" t="s">
        <v>424</v>
      </c>
      <c r="F43" s="96">
        <v>41616</v>
      </c>
      <c r="G43" s="94">
        <f>R43</f>
        <v>0</v>
      </c>
      <c r="H43" s="94">
        <f>SUM(P43:R43)</f>
        <v>0</v>
      </c>
      <c r="I43" s="95">
        <f>F43-H43</f>
        <v>41616</v>
      </c>
      <c r="J43" s="74" t="s">
        <v>425</v>
      </c>
      <c r="K43" s="70"/>
      <c r="L43" s="61"/>
      <c r="M43" s="63" t="s">
        <v>307</v>
      </c>
      <c r="N43" s="63"/>
      <c r="O43" s="64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s="80" customFormat="1" ht="24.75" customHeight="1">
      <c r="A44" s="42"/>
      <c r="B44" s="43" t="s">
        <v>1</v>
      </c>
      <c r="C44" s="44"/>
      <c r="D44" s="46"/>
      <c r="E44" s="46"/>
      <c r="F44" s="47">
        <f>SUM(F5:F43)</f>
        <v>9689720</v>
      </c>
      <c r="G44" s="47">
        <f>SUM(G5:G43)</f>
        <v>851330</v>
      </c>
      <c r="H44" s="47">
        <f>SUM(H5:H43)</f>
        <v>2436414</v>
      </c>
      <c r="I44" s="47">
        <f>SUM(I5:I43)</f>
        <v>7253306</v>
      </c>
      <c r="J44" s="48"/>
      <c r="K44" s="71"/>
      <c r="L44" s="89"/>
      <c r="M44" s="75"/>
      <c r="N44" s="75"/>
      <c r="O44" s="54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10" ht="6" customHeight="1">
      <c r="A45" s="13"/>
      <c r="B45" s="14"/>
      <c r="C45" s="15"/>
      <c r="D45" s="90"/>
      <c r="E45" s="14"/>
      <c r="F45" s="14"/>
      <c r="G45" s="14"/>
      <c r="H45" s="14"/>
      <c r="I45" s="14"/>
      <c r="J45" s="15"/>
    </row>
    <row r="46" spans="1:7" ht="16.5">
      <c r="A46" s="97" t="s">
        <v>426</v>
      </c>
      <c r="B46" s="97"/>
      <c r="C46" s="97"/>
      <c r="D46" s="97"/>
      <c r="E46" s="97"/>
      <c r="F46" s="97"/>
      <c r="G46" s="97"/>
    </row>
    <row r="47" spans="1:7" ht="16.5">
      <c r="A47" s="98" t="s">
        <v>427</v>
      </c>
      <c r="B47" s="98"/>
      <c r="C47" s="98"/>
      <c r="D47" s="98"/>
      <c r="E47" s="98"/>
      <c r="F47" s="98"/>
      <c r="G47" s="98"/>
    </row>
    <row r="48" spans="1:7" ht="16.5">
      <c r="A48" s="99" t="s">
        <v>428</v>
      </c>
      <c r="B48" s="99"/>
      <c r="C48" s="99"/>
      <c r="D48" s="99"/>
      <c r="E48" s="99"/>
      <c r="F48" s="99"/>
      <c r="G48" s="99"/>
    </row>
    <row r="49" spans="1:7" ht="16.5">
      <c r="A49" s="99" t="s">
        <v>429</v>
      </c>
      <c r="B49" s="99"/>
      <c r="C49" s="99"/>
      <c r="D49" s="99"/>
      <c r="E49" s="99"/>
      <c r="F49" s="99"/>
      <c r="G49" s="99"/>
    </row>
    <row r="50" spans="1:7" ht="19.5">
      <c r="A50" s="100" t="s">
        <v>430</v>
      </c>
      <c r="B50" s="100"/>
      <c r="C50" s="100"/>
      <c r="D50" s="19"/>
      <c r="E50" s="101" t="s">
        <v>431</v>
      </c>
      <c r="F50" s="101"/>
      <c r="G50" s="101"/>
    </row>
  </sheetData>
  <sheetProtection/>
  <mergeCells count="23"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  <mergeCell ref="O3:O4"/>
    <mergeCell ref="P3:AA3"/>
    <mergeCell ref="N3:N4"/>
    <mergeCell ref="A46:G46"/>
    <mergeCell ref="A47:G47"/>
    <mergeCell ref="A48:G48"/>
    <mergeCell ref="A49:G49"/>
    <mergeCell ref="A50:C50"/>
    <mergeCell ref="E50:G50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3" sqref="B23"/>
    </sheetView>
  </sheetViews>
  <sheetFormatPr defaultColWidth="9.00390625" defaultRowHeight="16.5"/>
  <cols>
    <col min="1" max="1" width="5.50390625" style="20" customWidth="1"/>
    <col min="2" max="2" width="36.00390625" style="18" customWidth="1"/>
    <col min="3" max="3" width="13.875" style="21" bestFit="1" customWidth="1"/>
    <col min="4" max="4" width="30.625" style="18" customWidth="1"/>
    <col min="5" max="5" width="19.75390625" style="18" customWidth="1"/>
    <col min="6" max="9" width="10.625" style="18" customWidth="1"/>
    <col min="10" max="10" width="8.875" style="40" customWidth="1"/>
    <col min="11" max="11" width="11.625" style="41" bestFit="1" customWidth="1"/>
    <col min="12" max="12" width="16.625" style="10" customWidth="1"/>
    <col min="13" max="13" width="9.00390625" style="20" customWidth="1"/>
    <col min="14" max="14" width="9.00390625" style="55" customWidth="1"/>
    <col min="15" max="15" width="8.00390625" style="31" bestFit="1" customWidth="1"/>
    <col min="16" max="26" width="9.00390625" style="31" customWidth="1"/>
    <col min="27" max="27" width="9.25390625" style="10" bestFit="1" customWidth="1"/>
    <col min="28" max="16384" width="9.00390625" style="10" customWidth="1"/>
  </cols>
  <sheetData>
    <row r="1" spans="1:26" s="22" customFormat="1" ht="2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4"/>
      <c r="N1" s="5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19.5">
      <c r="A2" s="105" t="s">
        <v>192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4"/>
      <c r="N2" s="5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22" customFormat="1" ht="16.5">
      <c r="A3" s="106" t="s">
        <v>47</v>
      </c>
      <c r="B3" s="102" t="s">
        <v>46</v>
      </c>
      <c r="C3" s="102" t="s">
        <v>45</v>
      </c>
      <c r="D3" s="102" t="s">
        <v>48</v>
      </c>
      <c r="E3" s="102" t="s">
        <v>49</v>
      </c>
      <c r="F3" s="102" t="s">
        <v>50</v>
      </c>
      <c r="G3" s="107" t="s">
        <v>0</v>
      </c>
      <c r="H3" s="108"/>
      <c r="I3" s="109" t="s">
        <v>51</v>
      </c>
      <c r="J3" s="102" t="s">
        <v>55</v>
      </c>
      <c r="K3" s="102" t="s">
        <v>56</v>
      </c>
      <c r="L3" s="102" t="s">
        <v>52</v>
      </c>
      <c r="M3" s="102" t="s">
        <v>119</v>
      </c>
      <c r="N3" s="102" t="s">
        <v>140</v>
      </c>
      <c r="O3" s="102" t="s">
        <v>141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22" customFormat="1" ht="33">
      <c r="A4" s="111"/>
      <c r="B4" s="102"/>
      <c r="C4" s="102"/>
      <c r="D4" s="102"/>
      <c r="E4" s="102"/>
      <c r="F4" s="102"/>
      <c r="G4" s="7" t="s">
        <v>53</v>
      </c>
      <c r="H4" s="7" t="s">
        <v>54</v>
      </c>
      <c r="I4" s="110"/>
      <c r="J4" s="102"/>
      <c r="K4" s="102"/>
      <c r="L4" s="102"/>
      <c r="M4" s="102"/>
      <c r="N4" s="102"/>
      <c r="O4" s="35" t="s">
        <v>142</v>
      </c>
      <c r="P4" s="35" t="s">
        <v>129</v>
      </c>
      <c r="Q4" s="35" t="s">
        <v>130</v>
      </c>
      <c r="R4" s="35" t="s">
        <v>131</v>
      </c>
      <c r="S4" s="35" t="s">
        <v>132</v>
      </c>
      <c r="T4" s="35" t="s">
        <v>133</v>
      </c>
      <c r="U4" s="35" t="s">
        <v>134</v>
      </c>
      <c r="V4" s="35" t="s">
        <v>135</v>
      </c>
      <c r="W4" s="35" t="s">
        <v>136</v>
      </c>
      <c r="X4" s="35" t="s">
        <v>137</v>
      </c>
      <c r="Y4" s="35" t="s">
        <v>138</v>
      </c>
      <c r="Z4" s="35" t="s">
        <v>139</v>
      </c>
    </row>
    <row r="5" spans="1:26" ht="66">
      <c r="A5" s="8">
        <v>1</v>
      </c>
      <c r="B5" s="1" t="s">
        <v>210</v>
      </c>
      <c r="C5" s="8" t="s">
        <v>10</v>
      </c>
      <c r="D5" s="2" t="s">
        <v>58</v>
      </c>
      <c r="E5" s="1" t="s">
        <v>145</v>
      </c>
      <c r="F5" s="5">
        <v>159585</v>
      </c>
      <c r="G5" s="5">
        <f>P5</f>
        <v>0</v>
      </c>
      <c r="H5" s="5">
        <f>SUM(O5:P5)</f>
        <v>0</v>
      </c>
      <c r="I5" s="6">
        <f>F5-H5</f>
        <v>159585</v>
      </c>
      <c r="J5" s="57">
        <v>1081231</v>
      </c>
      <c r="K5" s="39" t="s">
        <v>61</v>
      </c>
      <c r="L5" s="1" t="s">
        <v>211</v>
      </c>
      <c r="M5" s="26" t="s">
        <v>57</v>
      </c>
      <c r="N5" s="53" t="s">
        <v>170</v>
      </c>
      <c r="O5" s="36">
        <v>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66">
      <c r="A6" s="8">
        <v>2</v>
      </c>
      <c r="B6" s="1" t="s">
        <v>11</v>
      </c>
      <c r="C6" s="8" t="s">
        <v>12</v>
      </c>
      <c r="D6" s="2" t="s">
        <v>60</v>
      </c>
      <c r="E6" s="1" t="s">
        <v>146</v>
      </c>
      <c r="F6" s="5">
        <v>140216</v>
      </c>
      <c r="G6" s="5">
        <f aca="true" t="shared" si="0" ref="G6:G32">P6</f>
        <v>0</v>
      </c>
      <c r="H6" s="5">
        <f aca="true" t="shared" si="1" ref="H6:H32">SUM(O6:P6)</f>
        <v>13412</v>
      </c>
      <c r="I6" s="6">
        <f aca="true" t="shared" si="2" ref="I6:I32">F6-H6</f>
        <v>126804</v>
      </c>
      <c r="J6" s="38" t="s">
        <v>59</v>
      </c>
      <c r="K6" s="39" t="s">
        <v>61</v>
      </c>
      <c r="L6" s="1" t="s">
        <v>212</v>
      </c>
      <c r="M6" s="26" t="s">
        <v>121</v>
      </c>
      <c r="N6" s="53"/>
      <c r="O6" s="36">
        <v>13412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82.5">
      <c r="A7" s="8">
        <v>3</v>
      </c>
      <c r="B7" s="1" t="s">
        <v>150</v>
      </c>
      <c r="C7" s="8" t="s">
        <v>14</v>
      </c>
      <c r="D7" s="2" t="s">
        <v>63</v>
      </c>
      <c r="E7" s="1" t="s">
        <v>214</v>
      </c>
      <c r="F7" s="5">
        <v>309395</v>
      </c>
      <c r="G7" s="5">
        <f t="shared" si="0"/>
        <v>0</v>
      </c>
      <c r="H7" s="5">
        <f t="shared" si="1"/>
        <v>75866</v>
      </c>
      <c r="I7" s="6">
        <f t="shared" si="2"/>
        <v>233529</v>
      </c>
      <c r="J7" s="38" t="s">
        <v>59</v>
      </c>
      <c r="K7" s="39" t="s">
        <v>61</v>
      </c>
      <c r="L7" s="1" t="s">
        <v>213</v>
      </c>
      <c r="M7" s="26" t="s">
        <v>121</v>
      </c>
      <c r="N7" s="53"/>
      <c r="O7" s="36">
        <v>75866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82.5">
      <c r="A8" s="8">
        <v>4</v>
      </c>
      <c r="B8" s="1" t="s">
        <v>15</v>
      </c>
      <c r="C8" s="8" t="s">
        <v>16</v>
      </c>
      <c r="D8" s="2" t="s">
        <v>65</v>
      </c>
      <c r="E8" s="1" t="s">
        <v>147</v>
      </c>
      <c r="F8" s="5">
        <v>130000</v>
      </c>
      <c r="G8" s="5">
        <f t="shared" si="0"/>
        <v>0</v>
      </c>
      <c r="H8" s="5">
        <f t="shared" si="1"/>
        <v>113165</v>
      </c>
      <c r="I8" s="6">
        <f t="shared" si="2"/>
        <v>16835</v>
      </c>
      <c r="J8" s="38" t="s">
        <v>59</v>
      </c>
      <c r="K8" s="39" t="s">
        <v>61</v>
      </c>
      <c r="L8" s="1" t="s">
        <v>193</v>
      </c>
      <c r="M8" s="26" t="s">
        <v>121</v>
      </c>
      <c r="N8" s="53"/>
      <c r="O8" s="36">
        <v>113165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99">
      <c r="A9" s="8">
        <v>5</v>
      </c>
      <c r="B9" s="1" t="s">
        <v>67</v>
      </c>
      <c r="C9" s="8" t="s">
        <v>17</v>
      </c>
      <c r="D9" s="2" t="s">
        <v>18</v>
      </c>
      <c r="E9" s="1" t="s">
        <v>148</v>
      </c>
      <c r="F9" s="5">
        <v>2800</v>
      </c>
      <c r="G9" s="5">
        <f t="shared" si="0"/>
        <v>0</v>
      </c>
      <c r="H9" s="5">
        <f t="shared" si="1"/>
        <v>2800</v>
      </c>
      <c r="I9" s="6">
        <f t="shared" si="2"/>
        <v>0</v>
      </c>
      <c r="J9" s="38" t="s">
        <v>68</v>
      </c>
      <c r="K9" s="58" t="s">
        <v>177</v>
      </c>
      <c r="L9" s="1" t="s">
        <v>71</v>
      </c>
      <c r="M9" s="26" t="s">
        <v>122</v>
      </c>
      <c r="N9" s="53"/>
      <c r="O9" s="36">
        <v>2800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66">
      <c r="A10" s="8">
        <v>6</v>
      </c>
      <c r="B10" s="1" t="s">
        <v>69</v>
      </c>
      <c r="C10" s="8" t="s">
        <v>19</v>
      </c>
      <c r="D10" s="2" t="s">
        <v>20</v>
      </c>
      <c r="E10" s="1" t="s">
        <v>152</v>
      </c>
      <c r="F10" s="5">
        <v>45500</v>
      </c>
      <c r="G10" s="5">
        <f t="shared" si="0"/>
        <v>0</v>
      </c>
      <c r="H10" s="5">
        <f t="shared" si="1"/>
        <v>0</v>
      </c>
      <c r="I10" s="6">
        <f t="shared" si="2"/>
        <v>45500</v>
      </c>
      <c r="J10" s="38" t="s">
        <v>59</v>
      </c>
      <c r="K10" s="39" t="s">
        <v>61</v>
      </c>
      <c r="L10" s="1" t="s">
        <v>70</v>
      </c>
      <c r="M10" s="26" t="s">
        <v>121</v>
      </c>
      <c r="N10" s="53"/>
      <c r="O10" s="36"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82.5">
      <c r="A11" s="8">
        <v>7</v>
      </c>
      <c r="B11" s="1" t="s">
        <v>72</v>
      </c>
      <c r="C11" s="8" t="s">
        <v>21</v>
      </c>
      <c r="D11" s="2" t="s">
        <v>73</v>
      </c>
      <c r="E11" s="1" t="s">
        <v>153</v>
      </c>
      <c r="F11" s="5">
        <v>24310</v>
      </c>
      <c r="G11" s="5">
        <f t="shared" si="0"/>
        <v>0</v>
      </c>
      <c r="H11" s="5">
        <f t="shared" si="1"/>
        <v>4500</v>
      </c>
      <c r="I11" s="6">
        <f t="shared" si="2"/>
        <v>19810</v>
      </c>
      <c r="J11" s="38" t="s">
        <v>59</v>
      </c>
      <c r="K11" s="39" t="s">
        <v>61</v>
      </c>
      <c r="L11" s="1" t="s">
        <v>215</v>
      </c>
      <c r="M11" s="26" t="s">
        <v>123</v>
      </c>
      <c r="N11" s="53"/>
      <c r="O11" s="36">
        <v>4500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66">
      <c r="A12" s="8">
        <v>8</v>
      </c>
      <c r="B12" s="1" t="s">
        <v>75</v>
      </c>
      <c r="C12" s="8" t="s">
        <v>22</v>
      </c>
      <c r="D12" s="2" t="s">
        <v>77</v>
      </c>
      <c r="E12" s="1" t="s">
        <v>154</v>
      </c>
      <c r="F12" s="5">
        <v>18100</v>
      </c>
      <c r="G12" s="5">
        <f t="shared" si="0"/>
        <v>0</v>
      </c>
      <c r="H12" s="5">
        <f t="shared" si="1"/>
        <v>3714</v>
      </c>
      <c r="I12" s="6">
        <f t="shared" si="2"/>
        <v>14386</v>
      </c>
      <c r="J12" s="38">
        <v>1080930</v>
      </c>
      <c r="K12" s="39" t="s">
        <v>61</v>
      </c>
      <c r="L12" s="1" t="s">
        <v>76</v>
      </c>
      <c r="M12" s="26" t="s">
        <v>121</v>
      </c>
      <c r="N12" s="53"/>
      <c r="O12" s="36">
        <v>3714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82.5">
      <c r="A13" s="8">
        <v>9</v>
      </c>
      <c r="B13" s="1" t="s">
        <v>23</v>
      </c>
      <c r="C13" s="8" t="s">
        <v>24</v>
      </c>
      <c r="D13" s="2" t="s">
        <v>80</v>
      </c>
      <c r="E13" s="1" t="s">
        <v>155</v>
      </c>
      <c r="F13" s="5">
        <v>4885</v>
      </c>
      <c r="G13" s="5">
        <f t="shared" si="0"/>
        <v>0</v>
      </c>
      <c r="H13" s="5">
        <f t="shared" si="1"/>
        <v>0</v>
      </c>
      <c r="I13" s="6">
        <f t="shared" si="2"/>
        <v>4885</v>
      </c>
      <c r="J13" s="38" t="s">
        <v>79</v>
      </c>
      <c r="K13" s="39" t="s">
        <v>61</v>
      </c>
      <c r="L13" s="1" t="s">
        <v>78</v>
      </c>
      <c r="M13" s="26" t="s">
        <v>121</v>
      </c>
      <c r="N13" s="53"/>
      <c r="O13" s="36"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49.5">
      <c r="A14" s="8">
        <v>10</v>
      </c>
      <c r="B14" s="1" t="s">
        <v>82</v>
      </c>
      <c r="C14" s="8" t="s">
        <v>25</v>
      </c>
      <c r="D14" s="12" t="s">
        <v>81</v>
      </c>
      <c r="E14" s="1" t="s">
        <v>84</v>
      </c>
      <c r="F14" s="5">
        <v>10273</v>
      </c>
      <c r="G14" s="5">
        <f t="shared" si="0"/>
        <v>0</v>
      </c>
      <c r="H14" s="5">
        <f t="shared" si="1"/>
        <v>0</v>
      </c>
      <c r="I14" s="6">
        <f t="shared" si="2"/>
        <v>10273</v>
      </c>
      <c r="J14" s="38" t="s">
        <v>59</v>
      </c>
      <c r="K14" s="39" t="s">
        <v>61</v>
      </c>
      <c r="L14" s="1" t="s">
        <v>83</v>
      </c>
      <c r="M14" s="26" t="s">
        <v>121</v>
      </c>
      <c r="N14" s="53"/>
      <c r="O14" s="36"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66">
      <c r="A15" s="8">
        <v>11</v>
      </c>
      <c r="B15" s="1" t="s">
        <v>90</v>
      </c>
      <c r="C15" s="8" t="s">
        <v>26</v>
      </c>
      <c r="D15" s="2" t="s">
        <v>171</v>
      </c>
      <c r="E15" s="1" t="s">
        <v>217</v>
      </c>
      <c r="F15" s="5">
        <v>93600</v>
      </c>
      <c r="G15" s="5">
        <f t="shared" si="0"/>
        <v>0</v>
      </c>
      <c r="H15" s="5">
        <f t="shared" si="1"/>
        <v>91800</v>
      </c>
      <c r="I15" s="6">
        <f t="shared" si="2"/>
        <v>1800</v>
      </c>
      <c r="J15" s="38" t="s">
        <v>59</v>
      </c>
      <c r="K15" s="39" t="s">
        <v>61</v>
      </c>
      <c r="L15" s="1" t="s">
        <v>216</v>
      </c>
      <c r="M15" s="26" t="s">
        <v>121</v>
      </c>
      <c r="N15" s="53" t="s">
        <v>143</v>
      </c>
      <c r="O15" s="36">
        <v>91800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82.5">
      <c r="A16" s="8">
        <v>12</v>
      </c>
      <c r="B16" s="1" t="s">
        <v>91</v>
      </c>
      <c r="C16" s="8" t="s">
        <v>27</v>
      </c>
      <c r="D16" s="2" t="s">
        <v>88</v>
      </c>
      <c r="E16" s="1" t="s">
        <v>156</v>
      </c>
      <c r="F16" s="5">
        <v>1788</v>
      </c>
      <c r="G16" s="5">
        <f t="shared" si="0"/>
        <v>0</v>
      </c>
      <c r="H16" s="5">
        <f t="shared" si="1"/>
        <v>1756</v>
      </c>
      <c r="I16" s="6">
        <f t="shared" si="2"/>
        <v>32</v>
      </c>
      <c r="J16" s="38" t="s">
        <v>59</v>
      </c>
      <c r="K16" s="39" t="s">
        <v>61</v>
      </c>
      <c r="L16" s="1" t="s">
        <v>86</v>
      </c>
      <c r="M16" s="26" t="s">
        <v>121</v>
      </c>
      <c r="N16" s="53" t="s">
        <v>143</v>
      </c>
      <c r="O16" s="36">
        <v>1756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2.5">
      <c r="A17" s="8">
        <v>13</v>
      </c>
      <c r="B17" s="1" t="s">
        <v>91</v>
      </c>
      <c r="C17" s="8" t="s">
        <v>28</v>
      </c>
      <c r="D17" s="2" t="s">
        <v>89</v>
      </c>
      <c r="E17" s="1" t="s">
        <v>157</v>
      </c>
      <c r="F17" s="5">
        <v>28703</v>
      </c>
      <c r="G17" s="5">
        <f t="shared" si="0"/>
        <v>0</v>
      </c>
      <c r="H17" s="5">
        <f t="shared" si="1"/>
        <v>0</v>
      </c>
      <c r="I17" s="6">
        <f t="shared" si="2"/>
        <v>28703</v>
      </c>
      <c r="J17" s="38" t="s">
        <v>59</v>
      </c>
      <c r="K17" s="39" t="s">
        <v>61</v>
      </c>
      <c r="L17" s="1" t="s">
        <v>87</v>
      </c>
      <c r="M17" s="26" t="s">
        <v>121</v>
      </c>
      <c r="N17" s="53"/>
      <c r="O17" s="36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82.5">
      <c r="A18" s="8">
        <v>14</v>
      </c>
      <c r="B18" s="1" t="s">
        <v>91</v>
      </c>
      <c r="C18" s="8" t="s">
        <v>29</v>
      </c>
      <c r="D18" s="2" t="s">
        <v>207</v>
      </c>
      <c r="E18" s="1" t="s">
        <v>158</v>
      </c>
      <c r="F18" s="5">
        <v>20000</v>
      </c>
      <c r="G18" s="5">
        <f t="shared" si="0"/>
        <v>0</v>
      </c>
      <c r="H18" s="5">
        <f t="shared" si="1"/>
        <v>0</v>
      </c>
      <c r="I18" s="6">
        <f t="shared" si="2"/>
        <v>20000</v>
      </c>
      <c r="J18" s="38" t="s">
        <v>59</v>
      </c>
      <c r="K18" s="39" t="s">
        <v>61</v>
      </c>
      <c r="L18" s="1" t="s">
        <v>92</v>
      </c>
      <c r="M18" s="26" t="s">
        <v>121</v>
      </c>
      <c r="N18" s="53"/>
      <c r="O18" s="36">
        <v>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82.5">
      <c r="A19" s="8">
        <v>15</v>
      </c>
      <c r="B19" s="1" t="s">
        <v>94</v>
      </c>
      <c r="C19" s="8" t="s">
        <v>30</v>
      </c>
      <c r="D19" s="11" t="s">
        <v>93</v>
      </c>
      <c r="E19" s="1" t="s">
        <v>96</v>
      </c>
      <c r="F19" s="5">
        <v>120000</v>
      </c>
      <c r="G19" s="5">
        <f t="shared" si="0"/>
        <v>0</v>
      </c>
      <c r="H19" s="5">
        <f t="shared" si="1"/>
        <v>0</v>
      </c>
      <c r="I19" s="6">
        <f t="shared" si="2"/>
        <v>120000</v>
      </c>
      <c r="J19" s="38" t="s">
        <v>59</v>
      </c>
      <c r="K19" s="39" t="s">
        <v>61</v>
      </c>
      <c r="L19" s="1" t="s">
        <v>95</v>
      </c>
      <c r="M19" s="26" t="s">
        <v>121</v>
      </c>
      <c r="N19" s="53"/>
      <c r="O19" s="36">
        <v>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66">
      <c r="A20" s="8">
        <v>16</v>
      </c>
      <c r="B20" s="1" t="s">
        <v>11</v>
      </c>
      <c r="C20" s="8" t="s">
        <v>62</v>
      </c>
      <c r="D20" s="11" t="s">
        <v>13</v>
      </c>
      <c r="E20" s="1" t="s">
        <v>159</v>
      </c>
      <c r="F20" s="5">
        <v>363151</v>
      </c>
      <c r="G20" s="5">
        <f t="shared" si="0"/>
        <v>0</v>
      </c>
      <c r="H20" s="5">
        <f t="shared" si="1"/>
        <v>10550</v>
      </c>
      <c r="I20" s="6">
        <f t="shared" si="2"/>
        <v>352601</v>
      </c>
      <c r="J20" s="38" t="s">
        <v>59</v>
      </c>
      <c r="K20" s="39" t="s">
        <v>61</v>
      </c>
      <c r="L20" s="1" t="s">
        <v>97</v>
      </c>
      <c r="M20" s="56"/>
      <c r="N20" s="53" t="s">
        <v>144</v>
      </c>
      <c r="O20" s="36">
        <v>10550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49.5">
      <c r="A21" s="8">
        <v>17</v>
      </c>
      <c r="B21" s="1" t="s">
        <v>100</v>
      </c>
      <c r="C21" s="8" t="s">
        <v>98</v>
      </c>
      <c r="D21" s="11" t="s">
        <v>99</v>
      </c>
      <c r="E21" s="1" t="s">
        <v>160</v>
      </c>
      <c r="F21" s="5">
        <v>10000</v>
      </c>
      <c r="G21" s="5">
        <f t="shared" si="0"/>
        <v>10000</v>
      </c>
      <c r="H21" s="5">
        <f t="shared" si="1"/>
        <v>10000</v>
      </c>
      <c r="I21" s="6">
        <f t="shared" si="2"/>
        <v>0</v>
      </c>
      <c r="J21" s="38" t="s">
        <v>59</v>
      </c>
      <c r="K21" s="39" t="s">
        <v>194</v>
      </c>
      <c r="L21" s="1" t="s">
        <v>101</v>
      </c>
      <c r="M21" s="26" t="s">
        <v>124</v>
      </c>
      <c r="N21" s="53"/>
      <c r="O21" s="36">
        <v>0</v>
      </c>
      <c r="P21" s="36">
        <v>10000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9" ht="82.5">
      <c r="A22" s="8">
        <v>18</v>
      </c>
      <c r="B22" s="1" t="s">
        <v>102</v>
      </c>
      <c r="C22" s="8" t="s">
        <v>38</v>
      </c>
      <c r="D22" s="11" t="s">
        <v>39</v>
      </c>
      <c r="E22" s="1" t="s">
        <v>161</v>
      </c>
      <c r="F22" s="5">
        <f>76558+AB22+AC22</f>
        <v>548254</v>
      </c>
      <c r="G22" s="5">
        <f t="shared" si="0"/>
        <v>235848</v>
      </c>
      <c r="H22" s="5">
        <f t="shared" si="1"/>
        <v>509975</v>
      </c>
      <c r="I22" s="6">
        <f t="shared" si="2"/>
        <v>38279</v>
      </c>
      <c r="J22" s="38" t="s">
        <v>103</v>
      </c>
      <c r="K22" s="39" t="s">
        <v>61</v>
      </c>
      <c r="L22" s="1" t="s">
        <v>183</v>
      </c>
      <c r="M22" s="26" t="s">
        <v>125</v>
      </c>
      <c r="N22" s="53"/>
      <c r="O22" s="36">
        <v>274127</v>
      </c>
      <c r="P22" s="36">
        <v>235848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2">
        <v>274127</v>
      </c>
      <c r="AB22" s="28">
        <v>235848</v>
      </c>
      <c r="AC22" s="28">
        <v>235848</v>
      </c>
    </row>
    <row r="23" spans="1:29" ht="66">
      <c r="A23" s="8">
        <v>19</v>
      </c>
      <c r="B23" s="1" t="s">
        <v>208</v>
      </c>
      <c r="C23" s="8" t="s">
        <v>40</v>
      </c>
      <c r="D23" s="11" t="s">
        <v>41</v>
      </c>
      <c r="E23" s="1" t="s">
        <v>162</v>
      </c>
      <c r="F23" s="5">
        <f>SUM(AA23:AC23)</f>
        <v>300000</v>
      </c>
      <c r="G23" s="5">
        <f t="shared" si="0"/>
        <v>0</v>
      </c>
      <c r="H23" s="5">
        <f t="shared" si="1"/>
        <v>0</v>
      </c>
      <c r="I23" s="6">
        <f t="shared" si="2"/>
        <v>300000</v>
      </c>
      <c r="J23" s="38" t="s">
        <v>103</v>
      </c>
      <c r="K23" s="39" t="s">
        <v>61</v>
      </c>
      <c r="L23" s="1"/>
      <c r="M23" s="26" t="s">
        <v>125</v>
      </c>
      <c r="N23" s="53"/>
      <c r="O23" s="36">
        <v>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3"/>
      <c r="AB23" s="28">
        <v>300000</v>
      </c>
      <c r="AC23" s="29"/>
    </row>
    <row r="24" spans="1:29" ht="82.5">
      <c r="A24" s="8">
        <v>20</v>
      </c>
      <c r="B24" s="1" t="s">
        <v>172</v>
      </c>
      <c r="C24" s="8" t="s">
        <v>42</v>
      </c>
      <c r="D24" s="11" t="s">
        <v>43</v>
      </c>
      <c r="E24" s="1" t="s">
        <v>163</v>
      </c>
      <c r="F24" s="5">
        <f>SUM(AA24:AC24)</f>
        <v>249375</v>
      </c>
      <c r="G24" s="5">
        <f t="shared" si="0"/>
        <v>0</v>
      </c>
      <c r="H24" s="5">
        <f t="shared" si="1"/>
        <v>249375</v>
      </c>
      <c r="I24" s="6">
        <f t="shared" si="2"/>
        <v>0</v>
      </c>
      <c r="J24" s="38" t="s">
        <v>103</v>
      </c>
      <c r="K24" s="39" t="s">
        <v>61</v>
      </c>
      <c r="L24" s="1" t="s">
        <v>44</v>
      </c>
      <c r="M24" s="26" t="s">
        <v>125</v>
      </c>
      <c r="N24" s="53"/>
      <c r="O24" s="36">
        <v>249375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4">
        <v>249375</v>
      </c>
      <c r="AB24" s="29"/>
      <c r="AC24" s="29"/>
    </row>
    <row r="25" spans="1:26" ht="148.5">
      <c r="A25" s="8">
        <v>21</v>
      </c>
      <c r="B25" s="1" t="s">
        <v>105</v>
      </c>
      <c r="C25" s="8" t="s">
        <v>31</v>
      </c>
      <c r="D25" s="1" t="s">
        <v>176</v>
      </c>
      <c r="E25" s="1" t="s">
        <v>164</v>
      </c>
      <c r="F25" s="5">
        <v>3681871</v>
      </c>
      <c r="G25" s="5">
        <f t="shared" si="0"/>
        <v>0</v>
      </c>
      <c r="H25" s="5">
        <f t="shared" si="1"/>
        <v>37122</v>
      </c>
      <c r="I25" s="6">
        <f t="shared" si="2"/>
        <v>3644749</v>
      </c>
      <c r="J25" s="38">
        <v>1071231</v>
      </c>
      <c r="K25" s="39" t="s">
        <v>61</v>
      </c>
      <c r="L25" s="1" t="s">
        <v>104</v>
      </c>
      <c r="M25" s="26" t="s">
        <v>57</v>
      </c>
      <c r="N25" s="53" t="s">
        <v>144</v>
      </c>
      <c r="O25" s="36">
        <v>37122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99">
      <c r="A26" s="8">
        <v>22</v>
      </c>
      <c r="B26" s="1" t="s">
        <v>209</v>
      </c>
      <c r="C26" s="8" t="s">
        <v>32</v>
      </c>
      <c r="D26" s="1" t="s">
        <v>106</v>
      </c>
      <c r="E26" s="1" t="s">
        <v>165</v>
      </c>
      <c r="F26" s="5">
        <v>4600</v>
      </c>
      <c r="G26" s="5">
        <f t="shared" si="0"/>
        <v>4600</v>
      </c>
      <c r="H26" s="5">
        <f t="shared" si="1"/>
        <v>4600</v>
      </c>
      <c r="I26" s="6">
        <f t="shared" si="2"/>
        <v>0</v>
      </c>
      <c r="J26" s="38">
        <v>1071231</v>
      </c>
      <c r="K26" s="39" t="s">
        <v>61</v>
      </c>
      <c r="L26" s="1" t="s">
        <v>179</v>
      </c>
      <c r="M26" s="26" t="s">
        <v>191</v>
      </c>
      <c r="N26" s="53"/>
      <c r="O26" s="36">
        <v>0</v>
      </c>
      <c r="P26" s="36">
        <v>4600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99">
      <c r="A27" s="8">
        <v>23</v>
      </c>
      <c r="B27" s="1" t="s">
        <v>109</v>
      </c>
      <c r="C27" s="8" t="s">
        <v>33</v>
      </c>
      <c r="D27" s="1" t="s">
        <v>34</v>
      </c>
      <c r="E27" s="1" t="s">
        <v>166</v>
      </c>
      <c r="F27" s="5">
        <v>69968</v>
      </c>
      <c r="G27" s="5">
        <f t="shared" si="0"/>
        <v>0</v>
      </c>
      <c r="H27" s="5">
        <f t="shared" si="1"/>
        <v>69968</v>
      </c>
      <c r="I27" s="6">
        <f t="shared" si="2"/>
        <v>0</v>
      </c>
      <c r="J27" s="38">
        <v>1071231</v>
      </c>
      <c r="K27" s="51" t="s">
        <v>178</v>
      </c>
      <c r="L27" s="1" t="s">
        <v>107</v>
      </c>
      <c r="M27" s="26" t="s">
        <v>126</v>
      </c>
      <c r="N27" s="53"/>
      <c r="O27" s="36">
        <v>69968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82.5">
      <c r="A28" s="8">
        <v>24</v>
      </c>
      <c r="B28" s="1" t="s">
        <v>197</v>
      </c>
      <c r="C28" s="8" t="s">
        <v>195</v>
      </c>
      <c r="D28" s="1" t="s">
        <v>196</v>
      </c>
      <c r="E28" s="1" t="s">
        <v>198</v>
      </c>
      <c r="F28" s="5">
        <v>4000</v>
      </c>
      <c r="G28" s="5">
        <f>P28</f>
        <v>0</v>
      </c>
      <c r="H28" s="5">
        <f>SUM(O28:P28)</f>
        <v>0</v>
      </c>
      <c r="I28" s="6">
        <f>F28-H28</f>
        <v>4000</v>
      </c>
      <c r="J28" s="67" t="s">
        <v>200</v>
      </c>
      <c r="K28" s="39" t="s">
        <v>61</v>
      </c>
      <c r="L28" s="1"/>
      <c r="M28" s="26" t="s">
        <v>199</v>
      </c>
      <c r="N28" s="5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99">
      <c r="A29" s="8">
        <v>25</v>
      </c>
      <c r="B29" s="3" t="s">
        <v>108</v>
      </c>
      <c r="C29" s="9" t="s">
        <v>35</v>
      </c>
      <c r="D29" s="4" t="s">
        <v>36</v>
      </c>
      <c r="E29" s="3" t="s">
        <v>111</v>
      </c>
      <c r="F29" s="5">
        <v>15000</v>
      </c>
      <c r="G29" s="5">
        <f t="shared" si="0"/>
        <v>0</v>
      </c>
      <c r="H29" s="5">
        <f t="shared" si="1"/>
        <v>15000</v>
      </c>
      <c r="I29" s="6">
        <f t="shared" si="2"/>
        <v>0</v>
      </c>
      <c r="J29" s="38">
        <v>1071231</v>
      </c>
      <c r="K29" s="51" t="s">
        <v>178</v>
      </c>
      <c r="L29" s="1" t="s">
        <v>110</v>
      </c>
      <c r="M29" s="26" t="s">
        <v>127</v>
      </c>
      <c r="N29" s="53"/>
      <c r="O29" s="36">
        <v>15000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66">
      <c r="A30" s="8">
        <v>26</v>
      </c>
      <c r="B30" s="3" t="s">
        <v>112</v>
      </c>
      <c r="C30" s="9" t="s">
        <v>37</v>
      </c>
      <c r="D30" s="1" t="s">
        <v>113</v>
      </c>
      <c r="E30" s="3" t="s">
        <v>114</v>
      </c>
      <c r="F30" s="5">
        <v>10000</v>
      </c>
      <c r="G30" s="5">
        <f t="shared" si="0"/>
        <v>0</v>
      </c>
      <c r="H30" s="5">
        <f t="shared" si="1"/>
        <v>10000</v>
      </c>
      <c r="I30" s="6">
        <f t="shared" si="2"/>
        <v>0</v>
      </c>
      <c r="J30" s="38">
        <v>1071231</v>
      </c>
      <c r="K30" s="51" t="s">
        <v>178</v>
      </c>
      <c r="L30" s="1" t="s">
        <v>115</v>
      </c>
      <c r="M30" s="26" t="s">
        <v>127</v>
      </c>
      <c r="N30" s="53"/>
      <c r="O30" s="36">
        <v>10000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66" customFormat="1" ht="66">
      <c r="A31" s="8">
        <v>27</v>
      </c>
      <c r="B31" s="59" t="s">
        <v>185</v>
      </c>
      <c r="C31" s="60" t="s">
        <v>184</v>
      </c>
      <c r="D31" s="61" t="s">
        <v>186</v>
      </c>
      <c r="E31" s="59" t="s">
        <v>187</v>
      </c>
      <c r="F31" s="62">
        <v>96660</v>
      </c>
      <c r="G31" s="5">
        <f t="shared" si="0"/>
        <v>96660</v>
      </c>
      <c r="H31" s="5">
        <f t="shared" si="1"/>
        <v>96660</v>
      </c>
      <c r="I31" s="6">
        <f t="shared" si="2"/>
        <v>0</v>
      </c>
      <c r="J31" s="57" t="s">
        <v>188</v>
      </c>
      <c r="K31" s="58" t="s">
        <v>189</v>
      </c>
      <c r="L31" s="61"/>
      <c r="M31" s="63" t="s">
        <v>190</v>
      </c>
      <c r="N31" s="64"/>
      <c r="O31" s="65"/>
      <c r="P31" s="65">
        <v>96660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99">
      <c r="A32" s="8">
        <v>28</v>
      </c>
      <c r="B32" s="3" t="s">
        <v>117</v>
      </c>
      <c r="C32" s="9" t="s">
        <v>116</v>
      </c>
      <c r="D32" s="3" t="s">
        <v>118</v>
      </c>
      <c r="E32" s="3" t="s">
        <v>167</v>
      </c>
      <c r="F32" s="5">
        <f>141536+900000</f>
        <v>1041536</v>
      </c>
      <c r="G32" s="5">
        <f t="shared" si="0"/>
        <v>40930</v>
      </c>
      <c r="H32" s="5">
        <f t="shared" si="1"/>
        <v>256607</v>
      </c>
      <c r="I32" s="6">
        <f t="shared" si="2"/>
        <v>784929</v>
      </c>
      <c r="J32" s="38" t="s">
        <v>59</v>
      </c>
      <c r="K32" s="39" t="s">
        <v>61</v>
      </c>
      <c r="L32" s="1" t="s">
        <v>218</v>
      </c>
      <c r="M32" s="26" t="s">
        <v>128</v>
      </c>
      <c r="N32" s="53" t="s">
        <v>168</v>
      </c>
      <c r="O32" s="36">
        <v>215677</v>
      </c>
      <c r="P32" s="36">
        <v>40930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66">
      <c r="A33" s="8">
        <v>29</v>
      </c>
      <c r="B33" s="3" t="s">
        <v>205</v>
      </c>
      <c r="C33" s="9" t="s">
        <v>201</v>
      </c>
      <c r="D33" s="3" t="s">
        <v>203</v>
      </c>
      <c r="E33" s="3" t="s">
        <v>204</v>
      </c>
      <c r="F33" s="5">
        <v>8883</v>
      </c>
      <c r="G33" s="5">
        <f>P33</f>
        <v>8214</v>
      </c>
      <c r="H33" s="5">
        <f>SUM(O33:P33)</f>
        <v>8214</v>
      </c>
      <c r="I33" s="6">
        <f>F33-H33</f>
        <v>669</v>
      </c>
      <c r="J33" s="38" t="s">
        <v>202</v>
      </c>
      <c r="K33" s="39" t="s">
        <v>61</v>
      </c>
      <c r="L33" s="1"/>
      <c r="M33" s="26" t="s">
        <v>206</v>
      </c>
      <c r="N33" s="53"/>
      <c r="O33" s="36"/>
      <c r="P33" s="36">
        <v>8214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22" customFormat="1" ht="24.75" customHeight="1">
      <c r="A34" s="42"/>
      <c r="B34" s="43" t="s">
        <v>1</v>
      </c>
      <c r="C34" s="44"/>
      <c r="D34" s="45"/>
      <c r="E34" s="46"/>
      <c r="F34" s="47">
        <f>SUM(F5:F33)</f>
        <v>7512453</v>
      </c>
      <c r="G34" s="47">
        <f>SUM(G5:G33)</f>
        <v>396252</v>
      </c>
      <c r="H34" s="47">
        <f>SUM(H5:H33)</f>
        <v>1585084</v>
      </c>
      <c r="I34" s="47">
        <f>SUM(I5:I33)</f>
        <v>5927369</v>
      </c>
      <c r="J34" s="48"/>
      <c r="K34" s="49"/>
      <c r="L34" s="50"/>
      <c r="M34" s="27"/>
      <c r="N34" s="5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11" ht="6" customHeight="1">
      <c r="A35" s="13"/>
      <c r="B35" s="14"/>
      <c r="C35" s="15"/>
      <c r="D35" s="16"/>
      <c r="E35" s="14"/>
      <c r="F35" s="14"/>
      <c r="G35" s="14"/>
      <c r="H35" s="14"/>
      <c r="I35" s="14"/>
      <c r="J35" s="15"/>
      <c r="K35" s="23"/>
    </row>
    <row r="36" spans="1:11" ht="16.5">
      <c r="A36" s="97" t="s">
        <v>2</v>
      </c>
      <c r="B36" s="97"/>
      <c r="C36" s="97"/>
      <c r="D36" s="97"/>
      <c r="E36" s="97"/>
      <c r="F36" s="97"/>
      <c r="G36" s="97"/>
      <c r="H36" s="17"/>
      <c r="I36" s="17"/>
      <c r="J36" s="25"/>
      <c r="K36" s="23"/>
    </row>
    <row r="37" spans="1:11" ht="16.5">
      <c r="A37" s="98" t="s">
        <v>3</v>
      </c>
      <c r="B37" s="98"/>
      <c r="C37" s="98"/>
      <c r="D37" s="98"/>
      <c r="E37" s="98"/>
      <c r="F37" s="98"/>
      <c r="G37" s="98"/>
      <c r="H37" s="17"/>
      <c r="I37" s="17"/>
      <c r="J37" s="25"/>
      <c r="K37" s="23"/>
    </row>
    <row r="38" spans="1:11" ht="16.5">
      <c r="A38" s="99" t="s">
        <v>4</v>
      </c>
      <c r="B38" s="99"/>
      <c r="C38" s="99"/>
      <c r="D38" s="99"/>
      <c r="E38" s="99"/>
      <c r="F38" s="99"/>
      <c r="G38" s="99"/>
      <c r="H38" s="17"/>
      <c r="I38" s="17"/>
      <c r="J38" s="25"/>
      <c r="K38" s="23"/>
    </row>
    <row r="39" spans="1:7" ht="16.5">
      <c r="A39" s="99" t="s">
        <v>5</v>
      </c>
      <c r="B39" s="99"/>
      <c r="C39" s="99"/>
      <c r="D39" s="99"/>
      <c r="E39" s="99"/>
      <c r="F39" s="99"/>
      <c r="G39" s="99"/>
    </row>
    <row r="40" spans="1:7" ht="19.5">
      <c r="A40" s="100" t="s">
        <v>6</v>
      </c>
      <c r="B40" s="100"/>
      <c r="C40" s="100"/>
      <c r="D40" s="19"/>
      <c r="E40" s="101" t="s">
        <v>7</v>
      </c>
      <c r="F40" s="101"/>
      <c r="G40" s="101"/>
    </row>
  </sheetData>
  <sheetProtection/>
  <mergeCells count="22">
    <mergeCell ref="A36:G36"/>
    <mergeCell ref="A37:G37"/>
    <mergeCell ref="A38:G38"/>
    <mergeCell ref="A39:G39"/>
    <mergeCell ref="A40:C40"/>
    <mergeCell ref="E40:G40"/>
    <mergeCell ref="J3:J4"/>
    <mergeCell ref="K3:K4"/>
    <mergeCell ref="L3:L4"/>
    <mergeCell ref="M3:M4"/>
    <mergeCell ref="N3:N4"/>
    <mergeCell ref="O3:Z3"/>
    <mergeCell ref="A1:L1"/>
    <mergeCell ref="A2:L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horizontalDpi="600" verticalDpi="600" orientation="landscape" paperSize="9" scale="75" r:id="rId1"/>
  <headerFooter alignWithMargins="0">
    <oddHeader>&amp;R18215-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xSplit="3" ySplit="4" topLeftCell="E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5" sqref="H35"/>
    </sheetView>
  </sheetViews>
  <sheetFormatPr defaultColWidth="9.00390625" defaultRowHeight="16.5"/>
  <cols>
    <col min="1" max="1" width="5.50390625" style="20" customWidth="1"/>
    <col min="2" max="2" width="36.00390625" style="18" customWidth="1"/>
    <col min="3" max="3" width="13.875" style="21" bestFit="1" customWidth="1"/>
    <col min="4" max="4" width="30.625" style="18" customWidth="1"/>
    <col min="5" max="5" width="19.75390625" style="18" customWidth="1"/>
    <col min="6" max="9" width="10.625" style="18" customWidth="1"/>
    <col min="10" max="10" width="8.875" style="40" customWidth="1"/>
    <col min="11" max="11" width="11.625" style="41" bestFit="1" customWidth="1"/>
    <col min="12" max="12" width="16.625" style="10" customWidth="1"/>
    <col min="13" max="13" width="9.00390625" style="20" customWidth="1"/>
    <col min="14" max="14" width="9.00390625" style="55" customWidth="1"/>
    <col min="15" max="15" width="8.00390625" style="31" bestFit="1" customWidth="1"/>
    <col min="16" max="26" width="9.00390625" style="31" customWidth="1"/>
    <col min="27" max="27" width="9.25390625" style="10" bestFit="1" customWidth="1"/>
    <col min="28" max="16384" width="9.00390625" style="10" customWidth="1"/>
  </cols>
  <sheetData>
    <row r="1" spans="1:26" s="22" customFormat="1" ht="21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4"/>
      <c r="N1" s="5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2" customFormat="1" ht="19.5">
      <c r="A2" s="105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4"/>
      <c r="N2" s="52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22" customFormat="1" ht="16.5">
      <c r="A3" s="106" t="s">
        <v>47</v>
      </c>
      <c r="B3" s="102" t="s">
        <v>46</v>
      </c>
      <c r="C3" s="102" t="s">
        <v>45</v>
      </c>
      <c r="D3" s="102" t="s">
        <v>48</v>
      </c>
      <c r="E3" s="102" t="s">
        <v>49</v>
      </c>
      <c r="F3" s="102" t="s">
        <v>50</v>
      </c>
      <c r="G3" s="107" t="s">
        <v>0</v>
      </c>
      <c r="H3" s="108"/>
      <c r="I3" s="109" t="s">
        <v>51</v>
      </c>
      <c r="J3" s="102" t="s">
        <v>55</v>
      </c>
      <c r="K3" s="102" t="s">
        <v>56</v>
      </c>
      <c r="L3" s="102" t="s">
        <v>52</v>
      </c>
      <c r="M3" s="102" t="s">
        <v>119</v>
      </c>
      <c r="N3" s="102" t="s">
        <v>140</v>
      </c>
      <c r="O3" s="102" t="s">
        <v>141</v>
      </c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22" customFormat="1" ht="33">
      <c r="A4" s="111"/>
      <c r="B4" s="102"/>
      <c r="C4" s="102"/>
      <c r="D4" s="102"/>
      <c r="E4" s="102"/>
      <c r="F4" s="102"/>
      <c r="G4" s="7" t="s">
        <v>53</v>
      </c>
      <c r="H4" s="7" t="s">
        <v>54</v>
      </c>
      <c r="I4" s="110"/>
      <c r="J4" s="102"/>
      <c r="K4" s="102"/>
      <c r="L4" s="102"/>
      <c r="M4" s="102"/>
      <c r="N4" s="102"/>
      <c r="O4" s="35" t="s">
        <v>142</v>
      </c>
      <c r="P4" s="35" t="s">
        <v>129</v>
      </c>
      <c r="Q4" s="35" t="s">
        <v>130</v>
      </c>
      <c r="R4" s="35" t="s">
        <v>131</v>
      </c>
      <c r="S4" s="35" t="s">
        <v>132</v>
      </c>
      <c r="T4" s="35" t="s">
        <v>133</v>
      </c>
      <c r="U4" s="35" t="s">
        <v>134</v>
      </c>
      <c r="V4" s="35" t="s">
        <v>135</v>
      </c>
      <c r="W4" s="35" t="s">
        <v>136</v>
      </c>
      <c r="X4" s="35" t="s">
        <v>137</v>
      </c>
      <c r="Y4" s="35" t="s">
        <v>138</v>
      </c>
      <c r="Z4" s="35" t="s">
        <v>139</v>
      </c>
    </row>
    <row r="5" spans="1:26" ht="82.5">
      <c r="A5" s="8">
        <v>1</v>
      </c>
      <c r="B5" s="1" t="s">
        <v>149</v>
      </c>
      <c r="C5" s="8" t="s">
        <v>10</v>
      </c>
      <c r="D5" s="2" t="s">
        <v>58</v>
      </c>
      <c r="E5" s="1" t="s">
        <v>145</v>
      </c>
      <c r="F5" s="5">
        <v>159585</v>
      </c>
      <c r="G5" s="5">
        <f>O5</f>
        <v>0</v>
      </c>
      <c r="H5" s="5">
        <f>SUM(O5)</f>
        <v>0</v>
      </c>
      <c r="I5" s="6">
        <f>F5-H5</f>
        <v>159585</v>
      </c>
      <c r="J5" s="57">
        <v>1081231</v>
      </c>
      <c r="K5" s="39" t="s">
        <v>61</v>
      </c>
      <c r="L5" s="1" t="s">
        <v>181</v>
      </c>
      <c r="M5" s="26" t="s">
        <v>120</v>
      </c>
      <c r="N5" s="53" t="s">
        <v>170</v>
      </c>
      <c r="O5" s="36">
        <v>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82.5">
      <c r="A6" s="8">
        <v>2</v>
      </c>
      <c r="B6" s="1" t="s">
        <v>11</v>
      </c>
      <c r="C6" s="8" t="s">
        <v>12</v>
      </c>
      <c r="D6" s="2" t="s">
        <v>60</v>
      </c>
      <c r="E6" s="1" t="s">
        <v>146</v>
      </c>
      <c r="F6" s="5">
        <v>140216</v>
      </c>
      <c r="G6" s="5">
        <f aca="true" t="shared" si="0" ref="G6:G30">O6</f>
        <v>13412</v>
      </c>
      <c r="H6" s="5">
        <f aca="true" t="shared" si="1" ref="H6:H30">SUM(O6)</f>
        <v>13412</v>
      </c>
      <c r="I6" s="6">
        <f aca="true" t="shared" si="2" ref="I6:I12">F6-H6</f>
        <v>126804</v>
      </c>
      <c r="J6" s="38" t="s">
        <v>59</v>
      </c>
      <c r="K6" s="39" t="s">
        <v>61</v>
      </c>
      <c r="L6" s="1" t="s">
        <v>182</v>
      </c>
      <c r="M6" s="26" t="s">
        <v>121</v>
      </c>
      <c r="N6" s="53"/>
      <c r="O6" s="36">
        <v>13412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82.5">
      <c r="A7" s="8">
        <v>3</v>
      </c>
      <c r="B7" s="1" t="s">
        <v>150</v>
      </c>
      <c r="C7" s="8" t="s">
        <v>14</v>
      </c>
      <c r="D7" s="2" t="s">
        <v>63</v>
      </c>
      <c r="E7" s="1" t="s">
        <v>151</v>
      </c>
      <c r="F7" s="5">
        <v>309395</v>
      </c>
      <c r="G7" s="5">
        <f t="shared" si="0"/>
        <v>75866</v>
      </c>
      <c r="H7" s="5">
        <f t="shared" si="1"/>
        <v>75866</v>
      </c>
      <c r="I7" s="6">
        <f t="shared" si="2"/>
        <v>233529</v>
      </c>
      <c r="J7" s="38" t="s">
        <v>59</v>
      </c>
      <c r="K7" s="39" t="s">
        <v>61</v>
      </c>
      <c r="L7" s="1" t="s">
        <v>64</v>
      </c>
      <c r="M7" s="26" t="s">
        <v>121</v>
      </c>
      <c r="N7" s="53"/>
      <c r="O7" s="36">
        <v>75866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82.5">
      <c r="A8" s="8">
        <v>4</v>
      </c>
      <c r="B8" s="1" t="s">
        <v>15</v>
      </c>
      <c r="C8" s="8" t="s">
        <v>16</v>
      </c>
      <c r="D8" s="2" t="s">
        <v>65</v>
      </c>
      <c r="E8" s="1" t="s">
        <v>147</v>
      </c>
      <c r="F8" s="5">
        <v>130000</v>
      </c>
      <c r="G8" s="5">
        <f t="shared" si="0"/>
        <v>113165</v>
      </c>
      <c r="H8" s="5">
        <f t="shared" si="1"/>
        <v>113165</v>
      </c>
      <c r="I8" s="6">
        <f t="shared" si="2"/>
        <v>16835</v>
      </c>
      <c r="J8" s="38" t="s">
        <v>59</v>
      </c>
      <c r="K8" s="39" t="s">
        <v>61</v>
      </c>
      <c r="L8" s="1" t="s">
        <v>66</v>
      </c>
      <c r="M8" s="26" t="s">
        <v>121</v>
      </c>
      <c r="N8" s="53"/>
      <c r="O8" s="36">
        <v>113165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99">
      <c r="A9" s="8">
        <v>5</v>
      </c>
      <c r="B9" s="1" t="s">
        <v>67</v>
      </c>
      <c r="C9" s="8" t="s">
        <v>17</v>
      </c>
      <c r="D9" s="2" t="s">
        <v>18</v>
      </c>
      <c r="E9" s="1" t="s">
        <v>148</v>
      </c>
      <c r="F9" s="5">
        <v>2800</v>
      </c>
      <c r="G9" s="5">
        <f t="shared" si="0"/>
        <v>2800</v>
      </c>
      <c r="H9" s="5">
        <f t="shared" si="1"/>
        <v>2800</v>
      </c>
      <c r="I9" s="6">
        <f t="shared" si="2"/>
        <v>0</v>
      </c>
      <c r="J9" s="38" t="s">
        <v>68</v>
      </c>
      <c r="K9" s="58" t="s">
        <v>177</v>
      </c>
      <c r="L9" s="1" t="s">
        <v>71</v>
      </c>
      <c r="M9" s="26" t="s">
        <v>122</v>
      </c>
      <c r="N9" s="53"/>
      <c r="O9" s="36">
        <v>2800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66">
      <c r="A10" s="8">
        <v>6</v>
      </c>
      <c r="B10" s="1" t="s">
        <v>69</v>
      </c>
      <c r="C10" s="8" t="s">
        <v>19</v>
      </c>
      <c r="D10" s="2" t="s">
        <v>20</v>
      </c>
      <c r="E10" s="1" t="s">
        <v>152</v>
      </c>
      <c r="F10" s="5">
        <v>45500</v>
      </c>
      <c r="G10" s="5">
        <f t="shared" si="0"/>
        <v>0</v>
      </c>
      <c r="H10" s="5">
        <f t="shared" si="1"/>
        <v>0</v>
      </c>
      <c r="I10" s="6">
        <f t="shared" si="2"/>
        <v>45500</v>
      </c>
      <c r="J10" s="38" t="s">
        <v>59</v>
      </c>
      <c r="K10" s="39" t="s">
        <v>61</v>
      </c>
      <c r="L10" s="1" t="s">
        <v>70</v>
      </c>
      <c r="M10" s="26" t="s">
        <v>121</v>
      </c>
      <c r="N10" s="53"/>
      <c r="O10" s="36">
        <v>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82.5">
      <c r="A11" s="8">
        <v>7</v>
      </c>
      <c r="B11" s="1" t="s">
        <v>72</v>
      </c>
      <c r="C11" s="8" t="s">
        <v>21</v>
      </c>
      <c r="D11" s="2" t="s">
        <v>73</v>
      </c>
      <c r="E11" s="1" t="s">
        <v>153</v>
      </c>
      <c r="F11" s="5">
        <v>24310</v>
      </c>
      <c r="G11" s="5">
        <f t="shared" si="0"/>
        <v>4500</v>
      </c>
      <c r="H11" s="5">
        <f t="shared" si="1"/>
        <v>4500</v>
      </c>
      <c r="I11" s="6">
        <f t="shared" si="2"/>
        <v>19810</v>
      </c>
      <c r="J11" s="38" t="s">
        <v>59</v>
      </c>
      <c r="K11" s="39" t="s">
        <v>61</v>
      </c>
      <c r="L11" s="1" t="s">
        <v>74</v>
      </c>
      <c r="M11" s="26" t="s">
        <v>123</v>
      </c>
      <c r="N11" s="53"/>
      <c r="O11" s="36">
        <v>4500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66">
      <c r="A12" s="8">
        <v>8</v>
      </c>
      <c r="B12" s="1" t="s">
        <v>75</v>
      </c>
      <c r="C12" s="8" t="s">
        <v>22</v>
      </c>
      <c r="D12" s="2" t="s">
        <v>77</v>
      </c>
      <c r="E12" s="1" t="s">
        <v>154</v>
      </c>
      <c r="F12" s="5">
        <v>18100</v>
      </c>
      <c r="G12" s="5">
        <f t="shared" si="0"/>
        <v>3714</v>
      </c>
      <c r="H12" s="5">
        <f t="shared" si="1"/>
        <v>3714</v>
      </c>
      <c r="I12" s="6">
        <f t="shared" si="2"/>
        <v>14386</v>
      </c>
      <c r="J12" s="38">
        <v>1080930</v>
      </c>
      <c r="K12" s="39" t="s">
        <v>61</v>
      </c>
      <c r="L12" s="1" t="s">
        <v>76</v>
      </c>
      <c r="M12" s="26" t="s">
        <v>121</v>
      </c>
      <c r="N12" s="53"/>
      <c r="O12" s="36">
        <v>3714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82.5">
      <c r="A13" s="8">
        <v>9</v>
      </c>
      <c r="B13" s="1" t="s">
        <v>23</v>
      </c>
      <c r="C13" s="8" t="s">
        <v>24</v>
      </c>
      <c r="D13" s="2" t="s">
        <v>80</v>
      </c>
      <c r="E13" s="1" t="s">
        <v>155</v>
      </c>
      <c r="F13" s="5">
        <v>4885</v>
      </c>
      <c r="G13" s="5">
        <f t="shared" si="0"/>
        <v>0</v>
      </c>
      <c r="H13" s="5">
        <f t="shared" si="1"/>
        <v>0</v>
      </c>
      <c r="I13" s="6">
        <f aca="true" t="shared" si="3" ref="I13:I30">F13-H13</f>
        <v>4885</v>
      </c>
      <c r="J13" s="38" t="s">
        <v>79</v>
      </c>
      <c r="K13" s="39" t="s">
        <v>61</v>
      </c>
      <c r="L13" s="1" t="s">
        <v>78</v>
      </c>
      <c r="M13" s="26" t="s">
        <v>121</v>
      </c>
      <c r="N13" s="53"/>
      <c r="O13" s="36"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49.5">
      <c r="A14" s="8">
        <v>10</v>
      </c>
      <c r="B14" s="1" t="s">
        <v>82</v>
      </c>
      <c r="C14" s="8" t="s">
        <v>25</v>
      </c>
      <c r="D14" s="12" t="s">
        <v>81</v>
      </c>
      <c r="E14" s="1" t="s">
        <v>84</v>
      </c>
      <c r="F14" s="5">
        <v>10273</v>
      </c>
      <c r="G14" s="5">
        <f t="shared" si="0"/>
        <v>0</v>
      </c>
      <c r="H14" s="5">
        <f t="shared" si="1"/>
        <v>0</v>
      </c>
      <c r="I14" s="6">
        <f t="shared" si="3"/>
        <v>10273</v>
      </c>
      <c r="J14" s="38" t="s">
        <v>59</v>
      </c>
      <c r="K14" s="39" t="s">
        <v>61</v>
      </c>
      <c r="L14" s="1" t="s">
        <v>83</v>
      </c>
      <c r="M14" s="26" t="s">
        <v>121</v>
      </c>
      <c r="N14" s="53"/>
      <c r="O14" s="36">
        <v>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82.5">
      <c r="A15" s="8">
        <v>11</v>
      </c>
      <c r="B15" s="1" t="s">
        <v>90</v>
      </c>
      <c r="C15" s="8" t="s">
        <v>26</v>
      </c>
      <c r="D15" s="2" t="s">
        <v>171</v>
      </c>
      <c r="E15" s="1" t="s">
        <v>174</v>
      </c>
      <c r="F15" s="5">
        <v>93600</v>
      </c>
      <c r="G15" s="5">
        <f t="shared" si="0"/>
        <v>91800</v>
      </c>
      <c r="H15" s="5">
        <f t="shared" si="1"/>
        <v>91800</v>
      </c>
      <c r="I15" s="6">
        <f t="shared" si="3"/>
        <v>1800</v>
      </c>
      <c r="J15" s="38" t="s">
        <v>59</v>
      </c>
      <c r="K15" s="39" t="s">
        <v>61</v>
      </c>
      <c r="L15" s="1" t="s">
        <v>85</v>
      </c>
      <c r="M15" s="26" t="s">
        <v>121</v>
      </c>
      <c r="N15" s="53" t="s">
        <v>143</v>
      </c>
      <c r="O15" s="36">
        <v>91800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82.5">
      <c r="A16" s="8">
        <v>12</v>
      </c>
      <c r="B16" s="1" t="s">
        <v>91</v>
      </c>
      <c r="C16" s="8" t="s">
        <v>27</v>
      </c>
      <c r="D16" s="2" t="s">
        <v>88</v>
      </c>
      <c r="E16" s="1" t="s">
        <v>156</v>
      </c>
      <c r="F16" s="5">
        <v>1788</v>
      </c>
      <c r="G16" s="5">
        <f t="shared" si="0"/>
        <v>1756</v>
      </c>
      <c r="H16" s="5">
        <f t="shared" si="1"/>
        <v>1756</v>
      </c>
      <c r="I16" s="6">
        <f t="shared" si="3"/>
        <v>32</v>
      </c>
      <c r="J16" s="38" t="s">
        <v>59</v>
      </c>
      <c r="K16" s="39" t="s">
        <v>61</v>
      </c>
      <c r="L16" s="1" t="s">
        <v>86</v>
      </c>
      <c r="M16" s="26" t="s">
        <v>121</v>
      </c>
      <c r="N16" s="53" t="s">
        <v>143</v>
      </c>
      <c r="O16" s="36">
        <v>1756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2.5">
      <c r="A17" s="8">
        <v>13</v>
      </c>
      <c r="B17" s="1" t="s">
        <v>91</v>
      </c>
      <c r="C17" s="8" t="s">
        <v>28</v>
      </c>
      <c r="D17" s="2" t="s">
        <v>89</v>
      </c>
      <c r="E17" s="1" t="s">
        <v>157</v>
      </c>
      <c r="F17" s="5">
        <v>28703</v>
      </c>
      <c r="G17" s="5">
        <f t="shared" si="0"/>
        <v>0</v>
      </c>
      <c r="H17" s="5">
        <f t="shared" si="1"/>
        <v>0</v>
      </c>
      <c r="I17" s="6">
        <f t="shared" si="3"/>
        <v>28703</v>
      </c>
      <c r="J17" s="38" t="s">
        <v>59</v>
      </c>
      <c r="K17" s="39" t="s">
        <v>61</v>
      </c>
      <c r="L17" s="1" t="s">
        <v>87</v>
      </c>
      <c r="M17" s="26" t="s">
        <v>121</v>
      </c>
      <c r="N17" s="53"/>
      <c r="O17" s="36">
        <v>0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99">
      <c r="A18" s="8">
        <v>14</v>
      </c>
      <c r="B18" s="1" t="s">
        <v>91</v>
      </c>
      <c r="C18" s="8" t="s">
        <v>29</v>
      </c>
      <c r="D18" s="2" t="s">
        <v>175</v>
      </c>
      <c r="E18" s="1" t="s">
        <v>158</v>
      </c>
      <c r="F18" s="5">
        <v>20000</v>
      </c>
      <c r="G18" s="5">
        <f t="shared" si="0"/>
        <v>0</v>
      </c>
      <c r="H18" s="5">
        <f t="shared" si="1"/>
        <v>0</v>
      </c>
      <c r="I18" s="6">
        <f t="shared" si="3"/>
        <v>20000</v>
      </c>
      <c r="J18" s="38" t="s">
        <v>59</v>
      </c>
      <c r="K18" s="39" t="s">
        <v>61</v>
      </c>
      <c r="L18" s="1" t="s">
        <v>92</v>
      </c>
      <c r="M18" s="26" t="s">
        <v>121</v>
      </c>
      <c r="N18" s="53"/>
      <c r="O18" s="36">
        <v>0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82.5">
      <c r="A19" s="8">
        <v>15</v>
      </c>
      <c r="B19" s="1" t="s">
        <v>94</v>
      </c>
      <c r="C19" s="8" t="s">
        <v>30</v>
      </c>
      <c r="D19" s="11" t="s">
        <v>93</v>
      </c>
      <c r="E19" s="1" t="s">
        <v>96</v>
      </c>
      <c r="F19" s="5">
        <v>120000</v>
      </c>
      <c r="G19" s="5">
        <f t="shared" si="0"/>
        <v>0</v>
      </c>
      <c r="H19" s="5">
        <f t="shared" si="1"/>
        <v>0</v>
      </c>
      <c r="I19" s="6">
        <f t="shared" si="3"/>
        <v>120000</v>
      </c>
      <c r="J19" s="38" t="s">
        <v>59</v>
      </c>
      <c r="K19" s="39" t="s">
        <v>61</v>
      </c>
      <c r="L19" s="1" t="s">
        <v>95</v>
      </c>
      <c r="M19" s="26" t="s">
        <v>121</v>
      </c>
      <c r="N19" s="53"/>
      <c r="O19" s="36">
        <v>0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66">
      <c r="A20" s="8">
        <v>16</v>
      </c>
      <c r="B20" s="1" t="s">
        <v>11</v>
      </c>
      <c r="C20" s="8" t="s">
        <v>62</v>
      </c>
      <c r="D20" s="11" t="s">
        <v>13</v>
      </c>
      <c r="E20" s="1" t="s">
        <v>159</v>
      </c>
      <c r="F20" s="5">
        <v>363151</v>
      </c>
      <c r="G20" s="5">
        <f t="shared" si="0"/>
        <v>10550</v>
      </c>
      <c r="H20" s="5">
        <f t="shared" si="1"/>
        <v>10550</v>
      </c>
      <c r="I20" s="6">
        <f t="shared" si="3"/>
        <v>352601</v>
      </c>
      <c r="J20" s="38" t="s">
        <v>59</v>
      </c>
      <c r="K20" s="39" t="s">
        <v>61</v>
      </c>
      <c r="L20" s="1" t="s">
        <v>97</v>
      </c>
      <c r="M20" s="56"/>
      <c r="N20" s="53" t="s">
        <v>144</v>
      </c>
      <c r="O20" s="36">
        <v>10550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49.5">
      <c r="A21" s="8">
        <v>17</v>
      </c>
      <c r="B21" s="1" t="s">
        <v>100</v>
      </c>
      <c r="C21" s="8" t="s">
        <v>98</v>
      </c>
      <c r="D21" s="11" t="s">
        <v>99</v>
      </c>
      <c r="E21" s="1" t="s">
        <v>160</v>
      </c>
      <c r="F21" s="5">
        <v>10000</v>
      </c>
      <c r="G21" s="5">
        <f t="shared" si="0"/>
        <v>0</v>
      </c>
      <c r="H21" s="5">
        <f t="shared" si="1"/>
        <v>0</v>
      </c>
      <c r="I21" s="6">
        <f t="shared" si="3"/>
        <v>10000</v>
      </c>
      <c r="J21" s="38" t="s">
        <v>59</v>
      </c>
      <c r="K21" s="39" t="s">
        <v>61</v>
      </c>
      <c r="L21" s="1" t="s">
        <v>101</v>
      </c>
      <c r="M21" s="26" t="s">
        <v>124</v>
      </c>
      <c r="N21" s="53"/>
      <c r="O21" s="36">
        <v>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9" ht="82.5">
      <c r="A22" s="8">
        <v>18</v>
      </c>
      <c r="B22" s="1" t="s">
        <v>102</v>
      </c>
      <c r="C22" s="8" t="s">
        <v>38</v>
      </c>
      <c r="D22" s="11" t="s">
        <v>39</v>
      </c>
      <c r="E22" s="1" t="s">
        <v>161</v>
      </c>
      <c r="F22" s="5">
        <f>76558+AB22+AC22</f>
        <v>548254</v>
      </c>
      <c r="G22" s="5">
        <f t="shared" si="0"/>
        <v>274127</v>
      </c>
      <c r="H22" s="5">
        <f t="shared" si="1"/>
        <v>274127</v>
      </c>
      <c r="I22" s="6">
        <f t="shared" si="3"/>
        <v>274127</v>
      </c>
      <c r="J22" s="38" t="s">
        <v>103</v>
      </c>
      <c r="K22" s="39" t="s">
        <v>61</v>
      </c>
      <c r="L22" s="1" t="s">
        <v>183</v>
      </c>
      <c r="M22" s="26" t="s">
        <v>125</v>
      </c>
      <c r="N22" s="53"/>
      <c r="O22" s="36">
        <v>274127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2">
        <v>274127</v>
      </c>
      <c r="AB22" s="28">
        <v>235848</v>
      </c>
      <c r="AC22" s="28">
        <v>235848</v>
      </c>
    </row>
    <row r="23" spans="1:29" ht="82.5">
      <c r="A23" s="8">
        <v>19</v>
      </c>
      <c r="B23" s="1" t="s">
        <v>172</v>
      </c>
      <c r="C23" s="8" t="s">
        <v>40</v>
      </c>
      <c r="D23" s="11" t="s">
        <v>41</v>
      </c>
      <c r="E23" s="1" t="s">
        <v>162</v>
      </c>
      <c r="F23" s="5">
        <f>SUM(AA23:AC23)</f>
        <v>300000</v>
      </c>
      <c r="G23" s="5">
        <f t="shared" si="0"/>
        <v>0</v>
      </c>
      <c r="H23" s="5">
        <f t="shared" si="1"/>
        <v>0</v>
      </c>
      <c r="I23" s="6">
        <f t="shared" si="3"/>
        <v>300000</v>
      </c>
      <c r="J23" s="38" t="s">
        <v>103</v>
      </c>
      <c r="K23" s="39" t="s">
        <v>61</v>
      </c>
      <c r="L23" s="1"/>
      <c r="M23" s="26" t="s">
        <v>125</v>
      </c>
      <c r="N23" s="53"/>
      <c r="O23" s="36">
        <v>0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3"/>
      <c r="AB23" s="28">
        <v>300000</v>
      </c>
      <c r="AC23" s="29"/>
    </row>
    <row r="24" spans="1:29" ht="82.5">
      <c r="A24" s="8">
        <v>20</v>
      </c>
      <c r="B24" s="1" t="s">
        <v>172</v>
      </c>
      <c r="C24" s="8" t="s">
        <v>42</v>
      </c>
      <c r="D24" s="11" t="s">
        <v>43</v>
      </c>
      <c r="E24" s="1" t="s">
        <v>163</v>
      </c>
      <c r="F24" s="5">
        <f>SUM(AA24:AC24)</f>
        <v>249375</v>
      </c>
      <c r="G24" s="5">
        <f t="shared" si="0"/>
        <v>249375</v>
      </c>
      <c r="H24" s="5">
        <f t="shared" si="1"/>
        <v>249375</v>
      </c>
      <c r="I24" s="6">
        <f t="shared" si="3"/>
        <v>0</v>
      </c>
      <c r="J24" s="38" t="s">
        <v>103</v>
      </c>
      <c r="K24" s="39" t="s">
        <v>61</v>
      </c>
      <c r="L24" s="1" t="s">
        <v>44</v>
      </c>
      <c r="M24" s="26" t="s">
        <v>125</v>
      </c>
      <c r="N24" s="53"/>
      <c r="O24" s="36">
        <v>249375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4">
        <v>249375</v>
      </c>
      <c r="AB24" s="29"/>
      <c r="AC24" s="29"/>
    </row>
    <row r="25" spans="1:26" ht="148.5">
      <c r="A25" s="8">
        <v>21</v>
      </c>
      <c r="B25" s="1" t="s">
        <v>105</v>
      </c>
      <c r="C25" s="8" t="s">
        <v>31</v>
      </c>
      <c r="D25" s="1" t="s">
        <v>176</v>
      </c>
      <c r="E25" s="1" t="s">
        <v>164</v>
      </c>
      <c r="F25" s="5">
        <v>3681871</v>
      </c>
      <c r="G25" s="5">
        <f t="shared" si="0"/>
        <v>37122</v>
      </c>
      <c r="H25" s="5">
        <f t="shared" si="1"/>
        <v>37122</v>
      </c>
      <c r="I25" s="6">
        <f t="shared" si="3"/>
        <v>3644749</v>
      </c>
      <c r="J25" s="38">
        <v>1071231</v>
      </c>
      <c r="K25" s="39" t="s">
        <v>61</v>
      </c>
      <c r="L25" s="1" t="s">
        <v>104</v>
      </c>
      <c r="M25" s="26" t="s">
        <v>57</v>
      </c>
      <c r="N25" s="53" t="s">
        <v>144</v>
      </c>
      <c r="O25" s="36">
        <v>37122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15.5">
      <c r="A26" s="8">
        <v>22</v>
      </c>
      <c r="B26" s="1" t="s">
        <v>173</v>
      </c>
      <c r="C26" s="8" t="s">
        <v>32</v>
      </c>
      <c r="D26" s="1" t="s">
        <v>106</v>
      </c>
      <c r="E26" s="1" t="s">
        <v>165</v>
      </c>
      <c r="F26" s="5">
        <v>4600</v>
      </c>
      <c r="G26" s="5">
        <f t="shared" si="0"/>
        <v>0</v>
      </c>
      <c r="H26" s="5">
        <f t="shared" si="1"/>
        <v>0</v>
      </c>
      <c r="I26" s="6">
        <f t="shared" si="3"/>
        <v>4600</v>
      </c>
      <c r="J26" s="38">
        <v>1071231</v>
      </c>
      <c r="K26" s="39" t="s">
        <v>61</v>
      </c>
      <c r="L26" s="1" t="s">
        <v>179</v>
      </c>
      <c r="M26" s="26" t="s">
        <v>126</v>
      </c>
      <c r="N26" s="53" t="s">
        <v>169</v>
      </c>
      <c r="O26" s="36">
        <v>0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99">
      <c r="A27" s="8">
        <v>23</v>
      </c>
      <c r="B27" s="1" t="s">
        <v>109</v>
      </c>
      <c r="C27" s="8" t="s">
        <v>33</v>
      </c>
      <c r="D27" s="1" t="s">
        <v>34</v>
      </c>
      <c r="E27" s="1" t="s">
        <v>166</v>
      </c>
      <c r="F27" s="5">
        <v>69968</v>
      </c>
      <c r="G27" s="5">
        <f t="shared" si="0"/>
        <v>69968</v>
      </c>
      <c r="H27" s="5">
        <f t="shared" si="1"/>
        <v>69968</v>
      </c>
      <c r="I27" s="6">
        <f t="shared" si="3"/>
        <v>0</v>
      </c>
      <c r="J27" s="38">
        <v>1071231</v>
      </c>
      <c r="K27" s="51" t="s">
        <v>178</v>
      </c>
      <c r="L27" s="1" t="s">
        <v>107</v>
      </c>
      <c r="M27" s="26" t="s">
        <v>126</v>
      </c>
      <c r="N27" s="53"/>
      <c r="O27" s="36">
        <v>69968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99">
      <c r="A28" s="8">
        <v>24</v>
      </c>
      <c r="B28" s="3" t="s">
        <v>108</v>
      </c>
      <c r="C28" s="9" t="s">
        <v>35</v>
      </c>
      <c r="D28" s="4" t="s">
        <v>36</v>
      </c>
      <c r="E28" s="3" t="s">
        <v>111</v>
      </c>
      <c r="F28" s="5">
        <v>15000</v>
      </c>
      <c r="G28" s="5">
        <f t="shared" si="0"/>
        <v>15000</v>
      </c>
      <c r="H28" s="5">
        <f t="shared" si="1"/>
        <v>15000</v>
      </c>
      <c r="I28" s="6">
        <f t="shared" si="3"/>
        <v>0</v>
      </c>
      <c r="J28" s="38">
        <v>1071231</v>
      </c>
      <c r="K28" s="51" t="s">
        <v>178</v>
      </c>
      <c r="L28" s="1" t="s">
        <v>110</v>
      </c>
      <c r="M28" s="26" t="s">
        <v>127</v>
      </c>
      <c r="N28" s="53"/>
      <c r="O28" s="36">
        <v>15000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66">
      <c r="A29" s="8">
        <v>25</v>
      </c>
      <c r="B29" s="3" t="s">
        <v>112</v>
      </c>
      <c r="C29" s="9" t="s">
        <v>37</v>
      </c>
      <c r="D29" s="1" t="s">
        <v>113</v>
      </c>
      <c r="E29" s="3" t="s">
        <v>114</v>
      </c>
      <c r="F29" s="5">
        <v>10000</v>
      </c>
      <c r="G29" s="5">
        <f t="shared" si="0"/>
        <v>10000</v>
      </c>
      <c r="H29" s="5">
        <f t="shared" si="1"/>
        <v>10000</v>
      </c>
      <c r="I29" s="6">
        <f t="shared" si="3"/>
        <v>0</v>
      </c>
      <c r="J29" s="38">
        <v>1071231</v>
      </c>
      <c r="K29" s="51" t="s">
        <v>178</v>
      </c>
      <c r="L29" s="1" t="s">
        <v>115</v>
      </c>
      <c r="M29" s="26" t="s">
        <v>127</v>
      </c>
      <c r="N29" s="53"/>
      <c r="O29" s="36">
        <v>10000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15.5">
      <c r="A30" s="8">
        <v>26</v>
      </c>
      <c r="B30" s="3" t="s">
        <v>117</v>
      </c>
      <c r="C30" s="9" t="s">
        <v>116</v>
      </c>
      <c r="D30" s="3" t="s">
        <v>118</v>
      </c>
      <c r="E30" s="3" t="s">
        <v>167</v>
      </c>
      <c r="F30" s="5">
        <f>141536+900000</f>
        <v>1041536</v>
      </c>
      <c r="G30" s="5">
        <f t="shared" si="0"/>
        <v>215677</v>
      </c>
      <c r="H30" s="5">
        <f t="shared" si="1"/>
        <v>215677</v>
      </c>
      <c r="I30" s="6">
        <f t="shared" si="3"/>
        <v>825859</v>
      </c>
      <c r="J30" s="38" t="s">
        <v>59</v>
      </c>
      <c r="K30" s="39" t="s">
        <v>61</v>
      </c>
      <c r="L30" s="1" t="s">
        <v>180</v>
      </c>
      <c r="M30" s="26" t="s">
        <v>128</v>
      </c>
      <c r="N30" s="53" t="s">
        <v>168</v>
      </c>
      <c r="O30" s="36">
        <v>215677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22" customFormat="1" ht="24.75" customHeight="1">
      <c r="A31" s="42"/>
      <c r="B31" s="43" t="s">
        <v>1</v>
      </c>
      <c r="C31" s="44"/>
      <c r="D31" s="45"/>
      <c r="E31" s="46"/>
      <c r="F31" s="47">
        <f>SUM(F5:F30)</f>
        <v>7402910</v>
      </c>
      <c r="G31" s="47">
        <f>SUM(G5:G30)</f>
        <v>1188832</v>
      </c>
      <c r="H31" s="47">
        <f>SUM(H5:H30)</f>
        <v>1188832</v>
      </c>
      <c r="I31" s="47">
        <f>SUM(I5:I30)</f>
        <v>6214078</v>
      </c>
      <c r="J31" s="48"/>
      <c r="K31" s="49"/>
      <c r="L31" s="50"/>
      <c r="M31" s="27"/>
      <c r="N31" s="54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11" ht="6" customHeight="1">
      <c r="A32" s="13"/>
      <c r="B32" s="14"/>
      <c r="C32" s="15"/>
      <c r="D32" s="16"/>
      <c r="E32" s="14"/>
      <c r="F32" s="14"/>
      <c r="G32" s="14"/>
      <c r="H32" s="14"/>
      <c r="I32" s="14"/>
      <c r="J32" s="15"/>
      <c r="K32" s="23"/>
    </row>
    <row r="33" spans="1:11" ht="16.5">
      <c r="A33" s="97" t="s">
        <v>2</v>
      </c>
      <c r="B33" s="97"/>
      <c r="C33" s="97"/>
      <c r="D33" s="97"/>
      <c r="E33" s="97"/>
      <c r="F33" s="97"/>
      <c r="G33" s="97"/>
      <c r="H33" s="17"/>
      <c r="I33" s="17"/>
      <c r="J33" s="25"/>
      <c r="K33" s="23"/>
    </row>
    <row r="34" spans="1:11" ht="16.5">
      <c r="A34" s="98" t="s">
        <v>3</v>
      </c>
      <c r="B34" s="98"/>
      <c r="C34" s="98"/>
      <c r="D34" s="98"/>
      <c r="E34" s="98"/>
      <c r="F34" s="98"/>
      <c r="G34" s="98"/>
      <c r="H34" s="17"/>
      <c r="I34" s="17"/>
      <c r="J34" s="25"/>
      <c r="K34" s="23"/>
    </row>
    <row r="35" spans="1:11" ht="16.5">
      <c r="A35" s="99" t="s">
        <v>4</v>
      </c>
      <c r="B35" s="99"/>
      <c r="C35" s="99"/>
      <c r="D35" s="99"/>
      <c r="E35" s="99"/>
      <c r="F35" s="99"/>
      <c r="G35" s="99"/>
      <c r="H35" s="17"/>
      <c r="I35" s="17"/>
      <c r="J35" s="25"/>
      <c r="K35" s="23"/>
    </row>
    <row r="36" spans="1:7" ht="16.5">
      <c r="A36" s="99" t="s">
        <v>5</v>
      </c>
      <c r="B36" s="99"/>
      <c r="C36" s="99"/>
      <c r="D36" s="99"/>
      <c r="E36" s="99"/>
      <c r="F36" s="99"/>
      <c r="G36" s="99"/>
    </row>
    <row r="37" spans="1:7" ht="19.5">
      <c r="A37" s="100" t="s">
        <v>6</v>
      </c>
      <c r="B37" s="100"/>
      <c r="C37" s="100"/>
      <c r="D37" s="19"/>
      <c r="E37" s="101" t="s">
        <v>7</v>
      </c>
      <c r="F37" s="101"/>
      <c r="G37" s="101"/>
    </row>
  </sheetData>
  <sheetProtection/>
  <mergeCells count="22">
    <mergeCell ref="A35:G35"/>
    <mergeCell ref="A36:G36"/>
    <mergeCell ref="G3:H3"/>
    <mergeCell ref="A3:A4"/>
    <mergeCell ref="E3:E4"/>
    <mergeCell ref="F3:F4"/>
    <mergeCell ref="A37:C37"/>
    <mergeCell ref="E37:G37"/>
    <mergeCell ref="I3:I4"/>
    <mergeCell ref="A33:G33"/>
    <mergeCell ref="A34:G34"/>
    <mergeCell ref="O3:Z3"/>
    <mergeCell ref="M3:M4"/>
    <mergeCell ref="B3:B4"/>
    <mergeCell ref="C3:C4"/>
    <mergeCell ref="N3:N4"/>
    <mergeCell ref="A1:L1"/>
    <mergeCell ref="A2:L2"/>
    <mergeCell ref="K3:K4"/>
    <mergeCell ref="L3:L4"/>
    <mergeCell ref="J3:J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horizontalDpi="600" verticalDpi="600" orientation="landscape" paperSize="9" scale="75" r:id="rId1"/>
  <headerFooter alignWithMargins="0">
    <oddHeader>&amp;R18215-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2019-04-02T02:30:48Z</cp:lastPrinted>
  <dcterms:created xsi:type="dcterms:W3CDTF">2009-03-05T07:06:29Z</dcterms:created>
  <dcterms:modified xsi:type="dcterms:W3CDTF">2019-04-02T02:36:55Z</dcterms:modified>
  <cp:category/>
  <cp:version/>
  <cp:contentType/>
  <cp:contentStatus/>
</cp:coreProperties>
</file>