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08" sheetId="1" r:id="rId1"/>
    <sheet name="10807" sheetId="2" r:id="rId2"/>
    <sheet name="10806" sheetId="3" r:id="rId3"/>
    <sheet name="10805" sheetId="4" r:id="rId4"/>
    <sheet name="10804" sheetId="5" r:id="rId5"/>
    <sheet name="10803" sheetId="6" r:id="rId6"/>
    <sheet name="10802" sheetId="7" r:id="rId7"/>
    <sheet name="10801" sheetId="8" r:id="rId8"/>
  </sheets>
  <definedNames>
    <definedName name="_xlnm._FilterDatabase" localSheetId="4" hidden="1">'10804'!$A$4:$AF$4</definedName>
    <definedName name="_xlnm._FilterDatabase" localSheetId="1" hidden="1">'10807'!$A$4:$AH$87</definedName>
    <definedName name="_xlnm._FilterDatabase" localSheetId="0" hidden="1">'10808'!$A$4:$AH$91</definedName>
    <definedName name="_xlnm.Print_Area" localSheetId="7">'10801'!$A:$L</definedName>
    <definedName name="_xlnm.Print_Area" localSheetId="6">'10802'!$A:$L</definedName>
    <definedName name="_xlnm.Print_Area" localSheetId="5">'10803'!$A:$L</definedName>
    <definedName name="_xlnm.Print_Area" localSheetId="4">'10804'!$A:$L</definedName>
    <definedName name="_xlnm.Print_Area" localSheetId="3">'10805'!$A:$L</definedName>
    <definedName name="_xlnm.Print_Area" localSheetId="2">'10806'!$A:$L</definedName>
    <definedName name="_xlnm.Print_Area" localSheetId="1">'10807'!$A:$L</definedName>
    <definedName name="_xlnm.Print_Area" localSheetId="0">'10808'!$A:$L</definedName>
    <definedName name="_xlnm.Print_Titles" localSheetId="7">'10801'!$1:$4</definedName>
    <definedName name="_xlnm.Print_Titles" localSheetId="6">'10802'!$1:$4</definedName>
    <definedName name="_xlnm.Print_Titles" localSheetId="5">'10803'!$1:$4</definedName>
    <definedName name="_xlnm.Print_Titles" localSheetId="4">'10804'!$1:$4</definedName>
    <definedName name="_xlnm.Print_Titles" localSheetId="3">'10805'!$1:$4</definedName>
    <definedName name="_xlnm.Print_Titles" localSheetId="2">'10806'!$1:$4</definedName>
    <definedName name="_xlnm.Print_Titles" localSheetId="1">'10807'!$1:$4</definedName>
    <definedName name="_xlnm.Print_Titles" localSheetId="0">'10808'!$1:$4</definedName>
  </definedNames>
  <calcPr fullCalcOnLoad="1"/>
</workbook>
</file>

<file path=xl/sharedStrings.xml><?xml version="1.0" encoding="utf-8"?>
<sst xmlns="http://schemas.openxmlformats.org/spreadsheetml/2006/main" count="3379" uniqueCount="762">
  <si>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</si>
  <si>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</si>
  <si>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</si>
  <si>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</si>
  <si>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</si>
  <si>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</si>
  <si>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</si>
  <si>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</si>
  <si>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</si>
  <si>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</si>
  <si>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</si>
  <si>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</si>
  <si>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</si>
  <si>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</si>
  <si>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</si>
  <si>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</si>
  <si>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</si>
  <si>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</si>
  <si>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</si>
  <si>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</si>
  <si>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</si>
  <si>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</si>
  <si>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</si>
  <si>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</si>
  <si>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</si>
  <si>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</si>
  <si>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</si>
  <si>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</si>
  <si>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</si>
  <si>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</si>
  <si>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</si>
  <si>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</si>
  <si>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</si>
  <si>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</si>
  <si>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</si>
  <si>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</si>
  <si>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</si>
  <si>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</si>
  <si>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</si>
  <si>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</si>
  <si>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</si>
  <si>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</si>
  <si>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</si>
  <si>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</si>
  <si>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</si>
  <si>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</si>
  <si>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</si>
  <si>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</si>
  <si>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</si>
  <si>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</si>
  <si>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</si>
  <si>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</si>
  <si>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</si>
  <si>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</si>
  <si>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</si>
  <si>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</si>
  <si>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</si>
  <si>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</si>
  <si>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</si>
  <si>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</si>
  <si>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</si>
  <si>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</si>
  <si>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</si>
  <si>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</si>
  <si>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</si>
  <si>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</si>
  <si>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</si>
  <si>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</si>
  <si>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</si>
  <si>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</si>
  <si>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</si>
  <si>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</si>
  <si>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</si>
  <si>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</si>
  <si>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</si>
  <si>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</si>
  <si>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</si>
  <si>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</si>
  <si>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</si>
  <si>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</si>
  <si>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</si>
  <si>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</si>
  <si>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</si>
  <si>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</si>
  <si>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</si>
  <si>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</si>
  <si>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</si>
  <si>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</si>
  <si>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</si>
  <si>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</si>
  <si>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</si>
  <si>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</si>
  <si>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</si>
  <si>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</si>
  <si>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</si>
  <si>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</si>
  <si>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</si>
  <si>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</si>
  <si>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</si>
  <si>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</si>
  <si>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</si>
  <si>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</si>
  <si>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</si>
  <si>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</si>
  <si>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</si>
  <si>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</si>
  <si>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</si>
  <si>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</si>
  <si>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</si>
  <si>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</si>
  <si>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</si>
  <si>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</si>
  <si>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</si>
  <si>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</si>
  <si>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</si>
  <si>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</si>
  <si>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</si>
  <si>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</si>
  <si>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</si>
  <si>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</si>
  <si>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</si>
  <si>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</si>
  <si>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</si>
  <si>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</si>
  <si>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</si>
  <si>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</si>
  <si>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</si>
  <si>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</si>
  <si>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</si>
  <si>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</si>
  <si>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</si>
  <si>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</si>
  <si>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</si>
  <si>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</si>
  <si>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</si>
  <si>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</si>
  <si>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</si>
  <si>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</si>
  <si>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</si>
  <si>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</si>
  <si>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</si>
  <si>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</si>
  <si>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</si>
  <si>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</si>
  <si>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</si>
  <si>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</si>
  <si>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</si>
  <si>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</si>
  <si>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</si>
  <si>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</si>
  <si>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</si>
  <si>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</si>
  <si>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</si>
  <si>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</si>
  <si>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</si>
  <si>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</si>
  <si>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</si>
  <si>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</si>
  <si>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</si>
  <si>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</si>
  <si>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</si>
  <si>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</si>
  <si>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</si>
  <si>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</si>
  <si>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</si>
  <si>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</si>
  <si>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</si>
  <si>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</si>
  <si>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</si>
  <si>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</si>
  <si>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</si>
  <si>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</si>
  <si>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</si>
  <si>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</si>
  <si>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</si>
  <si>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</si>
  <si>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</si>
  <si>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</si>
  <si>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</si>
  <si>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</si>
  <si>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</si>
  <si>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</si>
  <si>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</si>
  <si>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</si>
  <si>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</si>
  <si>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</si>
  <si>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</si>
  <si>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</si>
  <si>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</si>
  <si>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</si>
  <si>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</si>
  <si>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</si>
  <si>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</si>
  <si>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</si>
  <si>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</si>
  <si>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</si>
  <si>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</si>
  <si>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</si>
  <si>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</si>
  <si>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</si>
  <si>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</si>
  <si>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</si>
  <si>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</si>
  <si>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</si>
  <si>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</si>
  <si>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</si>
  <si>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</si>
  <si>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</si>
  <si>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</si>
  <si>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</si>
  <si>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</si>
  <si>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</si>
  <si>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</si>
  <si>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</si>
  <si>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</si>
  <si>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</si>
  <si>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</si>
  <si>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</si>
  <si>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</si>
  <si>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</si>
  <si>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</si>
  <si>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</si>
  <si>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</si>
  <si>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</si>
  <si>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</si>
  <si>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</si>
  <si>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</si>
  <si>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</si>
  <si>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</si>
  <si>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</si>
  <si>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</si>
  <si>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</si>
  <si>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</si>
  <si>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</si>
  <si>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</si>
  <si>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</si>
  <si>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</si>
  <si>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</si>
  <si>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</si>
  <si>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</si>
  <si>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</si>
  <si>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</si>
  <si>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</si>
  <si>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</si>
  <si>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</si>
  <si>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</si>
  <si>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</si>
  <si>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</si>
  <si>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</si>
  <si>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</si>
  <si>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</si>
  <si>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</si>
  <si>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</si>
  <si>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</si>
  <si>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</si>
  <si>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</si>
  <si>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</si>
  <si>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</si>
  <si>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</si>
  <si>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</si>
  <si>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</si>
  <si>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</si>
  <si>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</si>
  <si>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</si>
  <si>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</si>
  <si>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</si>
  <si>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</si>
  <si>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</si>
  <si>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</si>
  <si>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</si>
  <si>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</si>
  <si>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</si>
  <si>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</si>
  <si>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</si>
  <si>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</si>
  <si>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</si>
  <si>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</si>
  <si>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</si>
  <si>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</si>
  <si>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</si>
  <si>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</si>
  <si>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</si>
  <si>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</si>
  <si>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</si>
  <si>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</si>
  <si>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</si>
  <si>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</si>
  <si>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</si>
  <si>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</si>
  <si>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</si>
  <si>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</si>
  <si>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</si>
  <si>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</si>
  <si>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</si>
  <si>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</si>
  <si>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</si>
  <si>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</si>
  <si>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</si>
  <si>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</si>
  <si>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</si>
  <si>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</si>
  <si>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</si>
  <si>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</si>
  <si>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</si>
  <si>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</si>
  <si>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</si>
  <si>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</si>
  <si>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</si>
  <si>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</si>
  <si>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</si>
  <si>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</si>
  <si>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</si>
  <si>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</si>
  <si>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</si>
  <si>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</si>
  <si>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</si>
  <si>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</si>
  <si>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</si>
  <si>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</si>
  <si>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</si>
  <si>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</si>
  <si>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</si>
  <si>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</si>
  <si>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</si>
  <si>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</si>
  <si>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</si>
  <si>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</si>
  <si>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</si>
  <si>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</si>
  <si>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</si>
  <si>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</si>
  <si>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</si>
  <si>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</si>
  <si>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</si>
  <si>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</si>
  <si>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</si>
  <si>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</si>
  <si>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</si>
  <si>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</si>
  <si>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</si>
  <si>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</si>
  <si>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</si>
  <si>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</si>
  <si>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</si>
  <si>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</si>
  <si>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</si>
  <si>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</si>
  <si>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</si>
  <si>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</si>
  <si>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</si>
  <si>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</si>
  <si>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</si>
  <si>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</si>
  <si>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</si>
  <si>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</si>
  <si>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</si>
  <si>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</si>
  <si>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</si>
  <si>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</si>
  <si>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</si>
  <si>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</si>
  <si>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</si>
  <si>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</si>
  <si>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</si>
  <si>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</si>
  <si>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</si>
  <si>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</si>
  <si>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</si>
  <si>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</si>
  <si>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</si>
  <si>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</si>
  <si>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</si>
  <si>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</si>
  <si>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</si>
  <si>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</si>
  <si>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</si>
  <si>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</si>
  <si>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</si>
  <si>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</si>
  <si>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</si>
  <si>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</si>
  <si>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</si>
  <si>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</si>
  <si>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</si>
  <si>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</si>
  <si>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</si>
  <si>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</si>
  <si>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</si>
  <si>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</si>
  <si>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</si>
  <si>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</si>
  <si>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</si>
  <si>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</si>
  <si>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</si>
  <si>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</si>
  <si>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</si>
  <si>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</si>
  <si>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</si>
  <si>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</si>
  <si>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</si>
  <si>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</si>
  <si>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</si>
  <si>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</si>
  <si>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</si>
  <si>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</si>
  <si>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</si>
  <si>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</si>
  <si>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</si>
  <si>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</si>
  <si>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</si>
  <si>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</si>
  <si>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</si>
  <si>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</si>
  <si>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</si>
  <si>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</si>
  <si>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</si>
  <si>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</si>
  <si>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</si>
  <si>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</si>
  <si>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</si>
  <si>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</si>
  <si>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</si>
  <si>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</si>
  <si>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</si>
  <si>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</si>
  <si>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</si>
  <si>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</si>
  <si>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</si>
  <si>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</si>
  <si>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</si>
  <si>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</si>
  <si>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</si>
  <si>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</si>
  <si>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</si>
  <si>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</si>
  <si>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</si>
  <si>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</si>
  <si>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</si>
  <si>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</si>
  <si>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</si>
  <si>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</si>
  <si>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</si>
  <si>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</si>
  <si>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</si>
  <si>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</si>
  <si>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</si>
  <si>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</si>
  <si>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</si>
  <si>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</si>
  <si>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</si>
  <si>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</si>
  <si>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</si>
  <si>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</si>
  <si>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</si>
  <si>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</si>
  <si>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</si>
  <si>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</si>
  <si>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</si>
  <si>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</si>
  <si>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</si>
  <si>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</si>
  <si>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</si>
  <si>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</si>
  <si>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</si>
  <si>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</si>
  <si>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</si>
  <si>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</si>
  <si>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</si>
  <si>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</si>
  <si>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</si>
  <si>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</si>
  <si>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</si>
  <si>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</si>
  <si>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</si>
  <si>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</si>
  <si>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</si>
  <si>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</si>
  <si>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</si>
  <si>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</si>
  <si>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</si>
  <si>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</si>
  <si>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</si>
  <si>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</si>
  <si>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</si>
  <si>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</si>
  <si>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</si>
  <si>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</si>
  <si>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</si>
  <si>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</si>
  <si>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</si>
  <si>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</si>
  <si>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</si>
  <si>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</si>
  <si>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</si>
  <si>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</si>
  <si>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</si>
  <si>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</si>
  <si>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</si>
  <si>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</si>
  <si>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</si>
  <si>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</si>
  <si>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</si>
  <si>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</si>
  <si>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</si>
  <si>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</si>
  <si>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</si>
  <si>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</si>
  <si>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</si>
  <si>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</si>
  <si>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</si>
  <si>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</si>
  <si>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</si>
  <si>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</si>
  <si>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</si>
  <si>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</si>
  <si>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</si>
  <si>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</si>
  <si>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</si>
  <si>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</si>
  <si>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</si>
  <si>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</si>
  <si>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</si>
  <si>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</si>
  <si>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</si>
  <si>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</si>
  <si>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</si>
  <si>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</si>
  <si>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</si>
  <si>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中華民國108年01月01日至108年05月31日止</t>
  </si>
  <si>
    <t>A108J9</t>
  </si>
  <si>
    <t>A108J6</t>
  </si>
  <si>
    <t>顧書華</t>
  </si>
  <si>
    <t>108年國中畢業生適性入學宣導講師到校導經費</t>
  </si>
  <si>
    <t>1080101
1080331</t>
  </si>
  <si>
    <t>Z10801</t>
  </si>
  <si>
    <t>108年度學生活動中心設備更新</t>
  </si>
  <si>
    <t>陳俊榮</t>
  </si>
  <si>
    <t>05/03支186</t>
  </si>
  <si>
    <t>05/07支196</t>
  </si>
  <si>
    <t>05/10支215
05/16支221</t>
  </si>
  <si>
    <t>05/09支205</t>
  </si>
  <si>
    <t xml:space="preserve">107學年度辦理十二年國民基本教育課程綱要前導學校協作計畫經費-經常門-第1.2期
</t>
  </si>
  <si>
    <t>A108C2</t>
  </si>
  <si>
    <t xml:space="preserve">107學年度國民中小學補救教學實施方案第2階段學校開班經費
</t>
  </si>
  <si>
    <t>1080423基府教學參字第1080215862號</t>
  </si>
  <si>
    <t>108年度應付代收款#0146（108021）</t>
  </si>
  <si>
    <t>陳俊榮</t>
  </si>
  <si>
    <t>A108K6</t>
  </si>
  <si>
    <t xml:space="preserve">107學年度第2學期國教輔導團各學習領域/議題小組輔導員代課鐘點費
</t>
  </si>
  <si>
    <t>1080403基府教學參字第1080214899號</t>
  </si>
  <si>
    <t>A108K7</t>
  </si>
  <si>
    <t>10802
10806</t>
  </si>
  <si>
    <t>應付代收代付款＃0146（108025）</t>
  </si>
  <si>
    <t>應付代收代付款＃0146（108025）</t>
  </si>
  <si>
    <t xml:space="preserve">107學年度直轄市、縣(市)推動十二年國民基本教育精進國中小教學品質計畫-團務運作第2期
</t>
  </si>
  <si>
    <t>陳正賢</t>
  </si>
  <si>
    <t>1080411基府教學參字第1080215713號</t>
  </si>
  <si>
    <t>A108N4</t>
  </si>
  <si>
    <t xml:space="preserve">107學年度第二學期國中校園英語主播經費
</t>
  </si>
  <si>
    <t>10803
10806</t>
  </si>
  <si>
    <t>1080402基府教學參字第1080209027號</t>
  </si>
  <si>
    <t xml:space="preserve">108年地方教育發展基金－國民小學教育計畫－國民小學教育行政及督導－其他－其他支出－其他#8
</t>
  </si>
  <si>
    <t>1080422_基府教國參字第1080214523號</t>
  </si>
  <si>
    <t>D108A5</t>
  </si>
  <si>
    <t xml:space="preserve">107學年度學生健康檢查矯治費補助經費
</t>
  </si>
  <si>
    <t xml:space="preserve">108年地方教育發展基金-體育及衛生教育計畫-學生衛生保健-服務費用-專業服務費-其他專業服務費#303
</t>
  </si>
  <si>
    <t>1080419基府教體參字第1080217295號</t>
  </si>
  <si>
    <t>宋明女</t>
  </si>
  <si>
    <t>E108G1</t>
  </si>
  <si>
    <t>108年度國中組學務工作資源中心學校實施計畫經費</t>
  </si>
  <si>
    <t>1080401
1081231</t>
  </si>
  <si>
    <t>1080501基府教特參字第1080217789號</t>
  </si>
  <si>
    <t>E108L1</t>
  </si>
  <si>
    <t>1080418基府特教參字第1080213946號</t>
  </si>
  <si>
    <t xml:space="preserve">108年度(1-6月)特殊教育輔導團員減授課鐘點所需代課鐘點費補助經費
</t>
  </si>
  <si>
    <t>E108T2</t>
  </si>
  <si>
    <t>韓嫻</t>
  </si>
  <si>
    <t>1080422基府特教參字第108027309號</t>
  </si>
  <si>
    <t xml:space="preserve">107學年度基隆市國民中學區域職業試探與體驗示範中心第2期經費
</t>
  </si>
  <si>
    <t xml:space="preserve">(1)52萬8,000元整由本府地方教育發展基金專戶應代收代付款#0146（計畫代碼308005）項下支應。
(2)7萬2,000元整由特殊教育計畫-特殊教育-特殊教育行政及督導-其他-其他支出-其他#2（子目代碼E108T2）項下支應。
</t>
  </si>
  <si>
    <t>1080314基府教學參字第1080210616號</t>
  </si>
  <si>
    <t>1080301
1080430</t>
  </si>
  <si>
    <t xml:space="preserve">108年度地方教育發展基金-購置固定資產、無形資產及非理財目的之長期投資-購建固定資產-購置雜項設備#4
</t>
  </si>
  <si>
    <t>107學年度辦理十二年國民基本教育課程綱要前導學校協作計畫-經常門-第1~2期</t>
  </si>
  <si>
    <t xml:space="preserve">學校輔導訪視計畫之績優學校獎勵金 </t>
  </si>
  <si>
    <t xml:space="preserve">107學年度補救教學實施方案-第1階段第1-2梯次開班經費
</t>
  </si>
  <si>
    <t xml:space="preserve">1080215基府教學參字第1080206778號
</t>
  </si>
  <si>
    <t>05/30支253</t>
  </si>
  <si>
    <t>第1-7次補助175萬6,833元，上年度結轉7萬6,558元。</t>
  </si>
  <si>
    <t>1080510_基府教國參字第1080090059號</t>
  </si>
  <si>
    <t>1071210基府教國參字第1070254998號</t>
  </si>
  <si>
    <t>校內分設
科目或代號</t>
  </si>
  <si>
    <t xml:space="preserve">原補助15萬9,585元，上年度結轉159,585元。
</t>
  </si>
  <si>
    <t xml:space="preserve">1080212基府教學參字第1080205877號
</t>
  </si>
  <si>
    <t xml:space="preserve">1080305基府教學參字第1080207598號
</t>
  </si>
  <si>
    <t>1070521基府教學參字第1070222247號</t>
  </si>
  <si>
    <t xml:space="preserve">1071127基府教學參字第1070252902號
</t>
  </si>
  <si>
    <t xml:space="preserve">1070413基府教學參字第1070215316號
</t>
  </si>
  <si>
    <t xml:space="preserve">1071203基府教學參字第1070255500號
</t>
  </si>
  <si>
    <t xml:space="preserve">1071109基府教學參字第1070252004號
</t>
  </si>
  <si>
    <t>1080423基府教學參字第1080217560號</t>
  </si>
  <si>
    <t xml:space="preserve">107-2需求數72,991元，扣減107-1剩餘數19 ,810元，107-2實際撥款數53,181元。
</t>
  </si>
  <si>
    <t>1080510_基府教國參字第1080090059號</t>
  </si>
  <si>
    <t xml:space="preserve">108年度地方教育發展基金-一般行政管理計畫-行政管理及推展-教職員退休及撫卹給付-用人費用-福利費-其他福利費
</t>
  </si>
  <si>
    <t xml:space="preserve">原補助249,375元,上年度結轉249,375元,屬108年度經費
</t>
  </si>
  <si>
    <t xml:space="preserve">108年度地方教育發展基金-社會教育計畫-社會教育-社會教育行政及督導-會費、捐助、補助、分攤、照護、救濟與交流活動費-補貼（償）、獎勵、慰問、救護與就計-獎勵費用（#2-1）
</t>
  </si>
  <si>
    <t>1070716基府教體參字第1070232662號</t>
  </si>
  <si>
    <t xml:space="preserve">1071211基府教體參字第1070257541號
</t>
  </si>
  <si>
    <t xml:space="preserve">107年度本市地方教育發展基金─基隆市政府教育處─特殊教育─特殊教育學生公費及獎補助─會費、捐助、補助、分攤、救助(濟)與交流活動費─捐助、補助與獎助─獎助學員給與
</t>
  </si>
  <si>
    <t xml:space="preserve">本府地方教育發展基金專戶#0146，計畫代碼307021；特殊教育計畫-特殊教育-特殊教育行政及督導-其他-其他支出-其他#1
</t>
  </si>
  <si>
    <t>1080311基府教特參字第1080210359號</t>
  </si>
  <si>
    <t>特殊教育計畫－特殊教育－108年度－特殊教育行政及督導－一般服務費－計時與計件人員酬金</t>
  </si>
  <si>
    <t>教師助理員及特教學生助理人員經費-107年度第2期特教學生助理人員延長僱用</t>
  </si>
  <si>
    <t>1080115基府教特參字第1080201023A號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</si>
  <si>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</si>
  <si>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</si>
  <si>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107學年度增置專長教師員額實施計畫(國中1000專家)經費--第1-3期 
</t>
  </si>
  <si>
    <t xml:space="preserve">107學年度直轄市、縣(市)推動十二年國民基本教育精進國民中小學教學品計畫-衍生勞健保經費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</si>
  <si>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</si>
  <si>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</si>
  <si>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 xml:space="preserve">原補助24萬4,600元，上年度結轉14萬216元；第2期補助275,400元。
</t>
  </si>
  <si>
    <t xml:space="preserve">原補助2萬元,上年度結轉1萬273元。
</t>
  </si>
  <si>
    <t xml:space="preserve">原補助6萬元,上年度結轉4,885元。
</t>
  </si>
  <si>
    <t xml:space="preserve">1080329_基府教學參字第1080212668A號
</t>
  </si>
  <si>
    <t xml:space="preserve">107學年度第2學期國教輔導團各學習領域/議題小組輔導員勞健保、勞退金及二代健保補充保費
</t>
  </si>
  <si>
    <t xml:space="preserve">(1)中央補助款：應付代收款＃0146（108025）。
(2)本府自籌款：108年地方教育發展基金－國民小學教育－國民小學教育行政及督導－其他－其他支出－其他＃8
</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</si>
  <si>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</si>
  <si>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</si>
  <si>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</si>
  <si>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地方教育發展基金-體育及衛生教育計畫-學生衛生保健-會費、捐助、補助、分攤、照護、救濟與交流活動費-補貼、獎勵、慰問、照護與救濟-獎勵費用
</t>
  </si>
  <si>
    <r>
      <rPr>
        <sz val="12"/>
        <color indexed="10"/>
        <rFont val="標楷體"/>
        <family val="4"/>
      </rPr>
      <t>原補助25萬9,244元</t>
    </r>
    <r>
      <rPr>
        <sz val="12"/>
        <rFont val="標楷體"/>
        <family val="4"/>
      </rPr>
      <t xml:space="preserve">，上年度結轉14萬1,536元；原補助90萬元，上年度結轉90萬元。
</t>
    </r>
  </si>
  <si>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</si>
  <si>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</si>
  <si>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特殊教育計畫─特殊教育─特殊教育行政及督導─其他─其他支出─其他#3
</t>
  </si>
  <si>
    <t xml:space="preserve">107學年度國民中學技藝教育課程」第2期第1次（108年1月）開班費用暨遴輔費（108年1-6月）經費
</t>
  </si>
  <si>
    <t xml:space="preserve">基隆市地方教育發展基金-特殊教育計畫-特殊教育-108年度-中央政府補助特殊教育經費-其他-其他支出-其他#4項下支應（應付代收子目編碼：E108L1，計畫名稱：教師特教專業知能研習經費）
</t>
  </si>
  <si>
    <t xml:space="preserve">108年度十二年國民基本教育精進國民中小學教學品質計畫團務運作經費－國民教育輔導團各領域暨議題輔導小組輔導員-107學年度第2學期交通費
</t>
  </si>
  <si>
    <t>06/04支264</t>
  </si>
  <si>
    <t>05/17支227
05/17支229</t>
  </si>
  <si>
    <t>中華民國108年01月01日至108年06月30日止</t>
  </si>
  <si>
    <t>E10802</t>
  </si>
  <si>
    <t>韓嫻</t>
  </si>
  <si>
    <t>06/17支287</t>
  </si>
  <si>
    <t>04/11支149
05/06支189
06/04支265</t>
  </si>
  <si>
    <t>A108B3</t>
  </si>
  <si>
    <t>108年度補助國民中小學閱讀推動計畫</t>
  </si>
  <si>
    <t xml:space="preserve">1080423基府教學參字第1080217816號
</t>
  </si>
  <si>
    <t xml:space="preserve">(1)17,200元：#0146(108034)
(2)2,800元：108國民小學教育-國民小學教育行政及督導-服務費用-專業服務費-講課鐘點、稿費、出席審查及查詢費#4
</t>
  </si>
  <si>
    <t>B108C7</t>
  </si>
  <si>
    <t>107學年度第2學期國民中小學無力繳交代收代辦費</t>
  </si>
  <si>
    <t>1080529基府教國參字第1080242587號</t>
  </si>
  <si>
    <t>1080201
1080731</t>
  </si>
  <si>
    <t xml:space="preserve">本府教育處地方教育發展基金108年度預算-國民中學教育-中央政府補助國民中學教育-會費、捐助、補助、分攤、照護、救濟與交流活動費-補貼、獎勵、慰問、照護與救濟-其他補貼、獎勵、慰問、照護與救濟#1
</t>
  </si>
  <si>
    <t>C108A2</t>
  </si>
  <si>
    <t>108年度資深優良教師獎勵金</t>
  </si>
  <si>
    <t>1080430基府教終參字第1080216088號</t>
  </si>
  <si>
    <t xml:space="preserve">107學年度全國學生音樂比賽及師生鄉土歌謠比賽獎勵金-直笛合奏
</t>
  </si>
  <si>
    <t>1080508處務公告(68531)</t>
  </si>
  <si>
    <t>10805
10806</t>
  </si>
  <si>
    <t xml:space="preserve">108年度地方教育發展基金-社會教育計畫-社會教育-社會教育行政及督導-會費、捐助、補助、分攤、照護、救濟與交流活動費-補貼（償）、獎勵、慰問、救護與救濟-獎勵費用（#2-2）
</t>
  </si>
  <si>
    <t xml:space="preserve">108年1-6月轉入學生及教職員廚工午餐補助經費
</t>
  </si>
  <si>
    <t>10801
10806</t>
  </si>
  <si>
    <t>楊金枝</t>
  </si>
  <si>
    <t>1080604基府教體參字第1080245335號</t>
  </si>
  <si>
    <t>1080513基府教體參字第1080240752號</t>
  </si>
  <si>
    <t xml:space="preserve">107年11月至108年1月午餐採用國產可追溯生鮮食材獎勵金經費
</t>
  </si>
  <si>
    <t xml:space="preserve">108年2月午餐採用國產可追溯生鮮食材獎勵金
</t>
  </si>
  <si>
    <t>D108B8</t>
  </si>
  <si>
    <t>108年度推動各級學校運動代表隊發展計畫經費</t>
  </si>
  <si>
    <t>1080531基府教體參字第1080244871號</t>
  </si>
  <si>
    <t>施志光</t>
  </si>
  <si>
    <t>107學年度基隆市國民中學區域職業試探與體驗示範中心-碇內中心-第1期</t>
  </si>
  <si>
    <t>108年碇內國中職探中心設備擴充採購計畫</t>
  </si>
  <si>
    <t>1080130臺教國署國字第1080008618號</t>
  </si>
  <si>
    <t xml:space="preserve">(1)37萬2,278元：#0146(307015)。
(2)5萬0,765元：本市地方教育發展基金-營建及修建工程-教育局（處）營建及修建工程-購建固定資產、無形資產及非理財目的之長期投資-購置固定資產-購置機械及設備#1
</t>
  </si>
  <si>
    <t>基隆市108年度人權教育示範學校實施計畫</t>
  </si>
  <si>
    <t>1080523基府教特參字第1080240592號</t>
  </si>
  <si>
    <t>1080501
1081231</t>
  </si>
  <si>
    <t xml:space="preserve">(1)16,400元：特殊教育計畫─特殊教育─特殊教育行政及督導─其他─其他支出─其他#3
(2)2萬3,600元：特殊教育計畫─特殊教育─108年度─中央政府補助特殊教育經費─其他─其他支出─其他#3
</t>
  </si>
  <si>
    <t>E108T1</t>
  </si>
  <si>
    <t>107學年度國中生涯發展教育計畫經費(第2期)</t>
  </si>
  <si>
    <t>1080510基府教特參字第1080090092號</t>
  </si>
  <si>
    <t>10801
10806</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</si>
  <si>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</si>
  <si>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108年度地方教育發展基金—社會教育計畫—社會教育—社會教育行政及督導—會費、捐助、補助、分攤、照護、救濟與交流活動費—補貼(償)、獎勵、慰問、救護與救濟—獎勵費用(#1-1)
</t>
  </si>
  <si>
    <t xml:space="preserve">本府地方教育發展基金-體育及衛生教育計畫-體育及衛生教育-學生衛生保健-會費、捐助、補助、分攤、照護、救濟與交流活動費-補貼、獎勵、慰問、照護與救濟-其他補貼、獎勵、慰問、照護與救濟
</t>
  </si>
  <si>
    <t xml:space="preserve">(1)教育部體育署補助款：自中央政府補助體育教學及活動經費-會費捐助補助分攤照護救濟與交流活動費-競賽及交流活動費-技能競賽
(2)本府自籌款：由體育及衛生教育-體育教學及活動-其他-其他支出-其他#2
</t>
  </si>
  <si>
    <t xml:space="preserve">(1)本府地方教育發展基金專戶應付代收款(307017)
(2)本府地方教育發展基金-特殊教育計畫-特殊教育-108年度-中央政府補助特殊教育經費-其他-其他支出-其他#6
(3)本府地方教育發展基金-特殊教育計畫-特殊教育行政及督導-108年度-其他-其他支出-其他#2
</t>
  </si>
  <si>
    <t>05/07支199
05/14支218
06/19支308</t>
  </si>
  <si>
    <t>1071012基府教特參字第1070247381號</t>
  </si>
  <si>
    <t>原補助25萬9,244元。</t>
  </si>
  <si>
    <t xml:space="preserve">原補助90萬元，上年度結轉78萬2,292元。
</t>
  </si>
  <si>
    <t xml:space="preserve">(1)79萬2,000元：本府地方教育發展基金專戶#0146(計畫代碼307021)
(2)10萬8,000元：特殊教育計畫-特殊教育-特殊教育行政及督導-其他-其他支出-其他#1
</t>
  </si>
  <si>
    <t xml:space="preserve">(1)22萬1,672元：本府地方教育發展基金專戶#0146(計畫代碼307021)
(2)3萬7,572元：特殊教育計畫-特殊教育-特殊教育行政及督導-其他-其他支出-其他#1
</t>
  </si>
  <si>
    <t xml:space="preserve">107學年度國民中學技藝教育課程」第2期第1次（108年1月）開班費用暨遴輔費（108年1-6月）經費
</t>
  </si>
  <si>
    <t xml:space="preserve">國中技藝教育經費-107學年度基隆市區域職業試探與體驗示範中心-碇內中心揭牌典禮活動
</t>
  </si>
  <si>
    <t xml:space="preserve">107學年度下學期「市屬公立國民中小學學生教科圖書經費」－107學年度第2學期教科書經費
</t>
  </si>
  <si>
    <t xml:space="preserve">107學年度第2學期國教輔導團各學習領域/議題小組輔導員勞健保、勞退金及二代健保補充保費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</si>
  <si>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</si>
  <si>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</si>
  <si>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原補助63萬9,800元，上年度結轉4,600元。</t>
  </si>
  <si>
    <t>A108K2</t>
  </si>
  <si>
    <t>107學年度下學期國民小學及國民中學學校用書</t>
  </si>
  <si>
    <t>1080529基府教學參字第1080244368號</t>
  </si>
  <si>
    <t>07/08支342</t>
  </si>
  <si>
    <t>106學年度基隆市國民中學區域職業試探與體驗示範中心-第2期(經常門)</t>
  </si>
  <si>
    <t>07/11支344</t>
  </si>
  <si>
    <t>10701
10709</t>
  </si>
  <si>
    <t>06/20支309</t>
  </si>
  <si>
    <t>中華民國108年01月01日至108年07月31日止</t>
  </si>
  <si>
    <t>06/17支298
06/18支299
06/19支304
06/21支312</t>
  </si>
  <si>
    <t>04/17支153
04/25支175
05/22支235
05/23支239
06/05支271
06/11支280
06/18支303
06/19支304</t>
  </si>
  <si>
    <t>05/03支188
06/05支270
06/18支303
07/17支348</t>
  </si>
  <si>
    <t>07/19支362
07/24支364</t>
  </si>
  <si>
    <t xml:space="preserve">107學年度精進教育計畫-學校層級計畫(碇內文史踏查及戶外教育課程規劃)
</t>
  </si>
  <si>
    <t>原補助2萬元，上年度結轉2萬元。</t>
  </si>
  <si>
    <t>陳正賢</t>
  </si>
  <si>
    <t>柯宜君</t>
  </si>
  <si>
    <t>1070801
1080731</t>
  </si>
  <si>
    <t>03/21支119
05/06支192
07/25支371</t>
  </si>
  <si>
    <t>A10801</t>
  </si>
  <si>
    <t>校園地板止滑工程</t>
  </si>
  <si>
    <t>1080515基府教國參字第1080241448號</t>
  </si>
  <si>
    <t>1080501
1080831</t>
  </si>
  <si>
    <t>李麗真</t>
  </si>
  <si>
    <t xml:space="preserve">108年度國民中學教育計畫-國民中學教育行政及督導-服務費用-修理保養及保固費-一般房屋修護費
</t>
  </si>
  <si>
    <t>A108M7</t>
  </si>
  <si>
    <t>1080702基府教學參字第1080250088號</t>
  </si>
  <si>
    <t>柯宜君</t>
  </si>
  <si>
    <t>應付代收款#0146(108048)</t>
  </si>
  <si>
    <t>1070201
1080731</t>
  </si>
  <si>
    <t>1080620基府教國參字第1080248005號</t>
  </si>
  <si>
    <t>1080710基府教國參字第1080251379號</t>
  </si>
  <si>
    <t>D108C6</t>
  </si>
  <si>
    <t>1080529基府教體參字第1080244491號</t>
  </si>
  <si>
    <t xml:space="preserve">108年度高級中等以下學校學生游泳體驗(營)第1期(60%)補助經費
</t>
  </si>
  <si>
    <t>施志光</t>
  </si>
  <si>
    <t xml:space="preserve">應付代收款＃0146（108039）暨國民小學教育-國民小學教育行政及督導─材料及用品費─用品消耗─其他用品消耗＃1
</t>
  </si>
  <si>
    <t xml:space="preserve">107學年度推動客語生活學校計畫-第2期
</t>
  </si>
  <si>
    <t xml:space="preserve">(1)108年中央政府補助體育教學及活動經費-會費、捐助、補助、分攤、照護、救濟與交流活動費-捐助、補助與獎助-補（協）助政府機關（構）#1-9-1（中央體育#09）
(2)108年地方教育發展基金-體育及衛生教育-體育教學及活動-其他-其他支出-其他#1項下支應（子目代碼D108C6）
</t>
  </si>
  <si>
    <t>中華民國108年01月01日至108年08月31日止</t>
  </si>
  <si>
    <t>OK</t>
  </si>
  <si>
    <t xml:space="preserve">原補助39萬元，上年度結轉13萬元。
</t>
  </si>
  <si>
    <t>A108D6</t>
  </si>
  <si>
    <t>應付代收款#0146（108052）</t>
  </si>
  <si>
    <t>1080702基府教學參字第1080248632號</t>
  </si>
  <si>
    <t>簡明毅</t>
  </si>
  <si>
    <t>A108H4</t>
  </si>
  <si>
    <t xml:space="preserve">1080723基府教學參字第1080253712號
</t>
  </si>
  <si>
    <t xml:space="preserve">108學年度課稅配套方案之公私立國中小授課節數及導師費實施計畫-第1期
</t>
  </si>
  <si>
    <t>1080801
1090731</t>
  </si>
  <si>
    <t>C108D4</t>
  </si>
  <si>
    <t xml:space="preserve">108年度交通安全教育巡迴施教經費
</t>
  </si>
  <si>
    <t>1080703_基府教終參字第1080249804I號</t>
  </si>
  <si>
    <t xml:space="preserve">本府108年度地方教育發展基金—社會教育計畫—社會教育—中央政府補助社會教育經費─其他─其他支出─其他（#2-1）
</t>
  </si>
  <si>
    <t>顧書華</t>
  </si>
  <si>
    <t>Z10803</t>
  </si>
  <si>
    <t xml:space="preserve">校園防鏽及牆面整修工程-第2期-工程款(不含設計監造費)
</t>
  </si>
  <si>
    <t>李麗真</t>
  </si>
  <si>
    <t xml:space="preserve">108年度地方教育發展基金-營建及修建工程-教育局(處)營建及修建工程-購建固定資產-無形資產及非理財目的之長期投資-購置固定資產-擴充改良房屋建築及設備
</t>
  </si>
  <si>
    <t xml:space="preserve">107學年度第2學期高級中等以下學校原住民學業優秀獎學金
</t>
  </si>
  <si>
    <t xml:space="preserve">108地方教育發展基金—國民小學教育—中央政府補助國民小學教育經費—用人費用—正式員額薪資—職員薪金#2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</si>
</sst>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24">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0" xfId="0" applyFont="1" applyBorder="1" applyAlignment="1">
      <alignment horizontal="center" vertical="top"/>
    </xf>
    <xf numFmtId="185" fontId="4" fillId="0" borderId="10" xfId="0" applyNumberFormat="1" applyFont="1" applyBorder="1" applyAlignment="1">
      <alignment horizontal="center" vertical="top" wrapText="1"/>
    </xf>
    <xf numFmtId="185" fontId="4" fillId="37" borderId="10" xfId="0" applyNumberFormat="1" applyFont="1" applyFill="1" applyBorder="1" applyAlignment="1">
      <alignment horizontal="center" vertical="top"/>
    </xf>
    <xf numFmtId="187" fontId="0" fillId="0" borderId="13" xfId="0" applyNumberFormat="1" applyBorder="1" applyAlignment="1">
      <alignment vertical="top"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181" fontId="4" fillId="33" borderId="14" xfId="0" applyNumberFormat="1" applyFont="1" applyFill="1" applyBorder="1" applyAlignment="1">
      <alignment horizontal="left" vertical="top" wrapText="1"/>
    </xf>
    <xf numFmtId="0" fontId="0" fillId="0" borderId="15" xfId="0" applyBorder="1" applyAlignment="1">
      <alignment horizontal="left" vertical="top" wrapText="1"/>
    </xf>
    <xf numFmtId="181" fontId="4" fillId="33" borderId="14" xfId="0" applyNumberFormat="1" applyFont="1" applyFill="1" applyBorder="1" applyAlignment="1">
      <alignment horizontal="center" vertical="top" wrapText="1"/>
    </xf>
    <xf numFmtId="0" fontId="0" fillId="0" borderId="15" xfId="0" applyBorder="1" applyAlignment="1">
      <alignment horizontal="center" vertical="top" wrapText="1"/>
    </xf>
    <xf numFmtId="0" fontId="6" fillId="0" borderId="0" xfId="0" applyFont="1" applyBorder="1" applyAlignment="1">
      <alignment vertical="top"/>
    </xf>
    <xf numFmtId="0" fontId="6" fillId="0" borderId="0" xfId="0" applyFont="1" applyAlignment="1">
      <alignment horizontal="left" vertical="top"/>
    </xf>
    <xf numFmtId="0" fontId="3" fillId="0" borderId="0" xfId="0" applyFont="1" applyAlignment="1">
      <alignment horizontal="center" vertical="center" wrapText="1"/>
    </xf>
    <xf numFmtId="0" fontId="2"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tabSelected="1" zoomScalePageLayoutView="0" workbookViewId="0" topLeftCell="A1">
      <pane xSplit="3" ySplit="4" topLeftCell="D86" activePane="bottomRight" state="frozen"/>
      <selection pane="topLeft" activeCell="A1" sqref="A1"/>
      <selection pane="topRight" activeCell="D1" sqref="D1"/>
      <selection pane="bottomLeft" activeCell="A5" sqref="A5"/>
      <selection pane="bottomRight" activeCell="B86" sqref="B86"/>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4" t="s">
        <v>8</v>
      </c>
      <c r="B1" s="114"/>
      <c r="C1" s="114"/>
      <c r="D1" s="114"/>
      <c r="E1" s="114"/>
      <c r="F1" s="114"/>
      <c r="G1" s="114"/>
      <c r="H1" s="114"/>
      <c r="I1" s="114"/>
      <c r="J1" s="114"/>
      <c r="K1" s="114"/>
      <c r="L1" s="114"/>
      <c r="M1" s="77"/>
      <c r="N1" s="77"/>
      <c r="O1" s="78"/>
      <c r="P1" s="79"/>
      <c r="Q1" s="79"/>
      <c r="R1" s="79"/>
      <c r="S1" s="79"/>
      <c r="T1" s="79"/>
      <c r="U1" s="79"/>
      <c r="V1" s="79"/>
      <c r="W1" s="79"/>
      <c r="X1" s="79"/>
      <c r="Y1" s="79"/>
      <c r="Z1" s="79"/>
      <c r="AA1" s="79"/>
    </row>
    <row r="2" spans="1:27" s="80" customFormat="1" ht="19.5">
      <c r="A2" s="115" t="s">
        <v>740</v>
      </c>
      <c r="B2" s="115"/>
      <c r="C2" s="115"/>
      <c r="D2" s="115"/>
      <c r="E2" s="115"/>
      <c r="F2" s="115"/>
      <c r="G2" s="115"/>
      <c r="H2" s="115"/>
      <c r="I2" s="115"/>
      <c r="J2" s="115"/>
      <c r="K2" s="115"/>
      <c r="L2" s="115"/>
      <c r="M2" s="77"/>
      <c r="N2" s="77"/>
      <c r="O2" s="78"/>
      <c r="P2" s="79"/>
      <c r="Q2" s="79"/>
      <c r="R2" s="79"/>
      <c r="S2" s="79"/>
      <c r="T2" s="79"/>
      <c r="U2" s="79"/>
      <c r="V2" s="79"/>
      <c r="W2" s="79"/>
      <c r="X2" s="79"/>
      <c r="Y2" s="79"/>
      <c r="Z2" s="79"/>
      <c r="AA2" s="79"/>
    </row>
    <row r="3" spans="1:27" s="80" customFormat="1" ht="16.5">
      <c r="A3" s="116" t="s">
        <v>514</v>
      </c>
      <c r="B3" s="107" t="s">
        <v>46</v>
      </c>
      <c r="C3" s="107" t="s">
        <v>591</v>
      </c>
      <c r="D3" s="107" t="s">
        <v>48</v>
      </c>
      <c r="E3" s="107" t="s">
        <v>49</v>
      </c>
      <c r="F3" s="107" t="s">
        <v>50</v>
      </c>
      <c r="G3" s="118" t="s">
        <v>0</v>
      </c>
      <c r="H3" s="119"/>
      <c r="I3" s="120" t="s">
        <v>51</v>
      </c>
      <c r="J3" s="107" t="s">
        <v>55</v>
      </c>
      <c r="K3" s="122" t="s">
        <v>56</v>
      </c>
      <c r="L3" s="107" t="s">
        <v>52</v>
      </c>
      <c r="M3" s="107" t="s">
        <v>119</v>
      </c>
      <c r="N3" s="107" t="s">
        <v>220</v>
      </c>
      <c r="O3" s="107" t="s">
        <v>140</v>
      </c>
      <c r="P3" s="107" t="s">
        <v>141</v>
      </c>
      <c r="Q3" s="107"/>
      <c r="R3" s="107"/>
      <c r="S3" s="107"/>
      <c r="T3" s="107"/>
      <c r="U3" s="107"/>
      <c r="V3" s="107"/>
      <c r="W3" s="107"/>
      <c r="X3" s="107"/>
      <c r="Y3" s="107"/>
      <c r="Z3" s="107"/>
      <c r="AA3" s="107"/>
    </row>
    <row r="4" spans="1:27" s="80" customFormat="1" ht="33">
      <c r="A4" s="117"/>
      <c r="B4" s="107"/>
      <c r="C4" s="107"/>
      <c r="D4" s="107"/>
      <c r="E4" s="107"/>
      <c r="F4" s="107"/>
      <c r="G4" s="7" t="s">
        <v>53</v>
      </c>
      <c r="H4" s="7" t="s">
        <v>54</v>
      </c>
      <c r="I4" s="121"/>
      <c r="J4" s="107"/>
      <c r="K4" s="122"/>
      <c r="L4" s="107"/>
      <c r="M4" s="107"/>
      <c r="N4" s="107"/>
      <c r="O4" s="107"/>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W5</f>
        <v>0</v>
      </c>
      <c r="H5" s="94">
        <f>SUM(P5:W5)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W6</f>
        <v>0</v>
      </c>
      <c r="H6" s="94">
        <f aca="true" t="shared" si="1" ref="H6:H72">SUM(P6:W6)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30690</v>
      </c>
      <c r="H7" s="94">
        <f t="shared" si="1"/>
        <v>465845</v>
      </c>
      <c r="I7" s="95">
        <f t="shared" si="2"/>
        <v>3036</v>
      </c>
      <c r="J7" s="38" t="s">
        <v>59</v>
      </c>
      <c r="K7" s="102">
        <v>43704</v>
      </c>
      <c r="L7" s="1" t="s">
        <v>742</v>
      </c>
      <c r="M7" s="26" t="s">
        <v>121</v>
      </c>
      <c r="N7" s="26"/>
      <c r="O7" s="53"/>
      <c r="P7" s="36">
        <v>113165</v>
      </c>
      <c r="Q7" s="36"/>
      <c r="R7" s="36">
        <v>150572</v>
      </c>
      <c r="S7" s="36">
        <v>54171</v>
      </c>
      <c r="T7" s="36">
        <v>54171</v>
      </c>
      <c r="U7" s="36">
        <v>54171</v>
      </c>
      <c r="V7" s="36">
        <v>8905</v>
      </c>
      <c r="W7" s="36">
        <v>30690</v>
      </c>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386</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3669</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t="s">
        <v>741</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t="s">
        <v>741</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0</v>
      </c>
      <c r="H18" s="94">
        <f t="shared" si="1"/>
        <v>23828</v>
      </c>
      <c r="I18" s="95">
        <f t="shared" si="2"/>
        <v>9172</v>
      </c>
      <c r="J18" s="38" t="s">
        <v>59</v>
      </c>
      <c r="K18" s="69"/>
      <c r="L18" s="1"/>
      <c r="M18" s="26" t="s">
        <v>368</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108797</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84415</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73582</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0</v>
      </c>
      <c r="I24" s="95">
        <f t="shared" si="2"/>
        <v>216825</v>
      </c>
      <c r="J24" s="38" t="s">
        <v>723</v>
      </c>
      <c r="K24" s="69"/>
      <c r="L24" s="1"/>
      <c r="M24" s="26" t="s">
        <v>57</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6501</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t="s">
        <v>744</v>
      </c>
      <c r="C30" s="8" t="s">
        <v>743</v>
      </c>
      <c r="D30" s="11" t="s">
        <v>760</v>
      </c>
      <c r="E30" s="1" t="s">
        <v>745</v>
      </c>
      <c r="F30" s="94">
        <v>3000</v>
      </c>
      <c r="G30" s="94">
        <f>W30</f>
        <v>3000</v>
      </c>
      <c r="H30" s="94">
        <f>SUM(P30:W30)</f>
        <v>3000</v>
      </c>
      <c r="I30" s="95">
        <f>F30-H30</f>
        <v>0</v>
      </c>
      <c r="J30" s="97">
        <v>1080731</v>
      </c>
      <c r="K30" s="69"/>
      <c r="L30" s="1"/>
      <c r="M30" s="26" t="s">
        <v>746</v>
      </c>
      <c r="N30" s="74"/>
      <c r="O30" s="53"/>
      <c r="P30" s="36"/>
      <c r="Q30" s="36"/>
      <c r="R30" s="36"/>
      <c r="S30" s="36"/>
      <c r="T30" s="36"/>
      <c r="U30" s="36"/>
      <c r="V30" s="36"/>
      <c r="W30" s="36">
        <v>3000</v>
      </c>
      <c r="X30" s="36"/>
      <c r="Y30" s="36"/>
      <c r="Z30" s="36"/>
      <c r="AA30" s="36"/>
    </row>
    <row r="31" spans="1:27" ht="82.5">
      <c r="A31" s="8">
        <v>27</v>
      </c>
      <c r="B31" s="1" t="s">
        <v>761</v>
      </c>
      <c r="C31" s="8" t="s">
        <v>747</v>
      </c>
      <c r="D31" s="11" t="s">
        <v>749</v>
      </c>
      <c r="E31" s="1" t="s">
        <v>748</v>
      </c>
      <c r="F31" s="94">
        <v>441585</v>
      </c>
      <c r="G31" s="94">
        <f>W31</f>
        <v>0</v>
      </c>
      <c r="H31" s="94">
        <f>SUM(P31:W31)</f>
        <v>0</v>
      </c>
      <c r="I31" s="95">
        <f>F31-H31</f>
        <v>441585</v>
      </c>
      <c r="J31" s="97" t="s">
        <v>750</v>
      </c>
      <c r="K31" s="69"/>
      <c r="L31" s="1"/>
      <c r="M31" s="26" t="s">
        <v>546</v>
      </c>
      <c r="N31" s="74"/>
      <c r="O31" s="53"/>
      <c r="P31" s="36"/>
      <c r="Q31" s="36"/>
      <c r="R31" s="36"/>
      <c r="S31" s="36"/>
      <c r="T31" s="36"/>
      <c r="U31" s="36"/>
      <c r="V31" s="36"/>
      <c r="W31" s="36"/>
      <c r="X31" s="36"/>
      <c r="Y31" s="36"/>
      <c r="Z31" s="36"/>
      <c r="AA31" s="36"/>
    </row>
    <row r="32" spans="1:27" ht="66">
      <c r="A32" s="8">
        <v>28</v>
      </c>
      <c r="B32" s="1"/>
      <c r="C32" s="8" t="s">
        <v>530</v>
      </c>
      <c r="D32" s="11" t="s">
        <v>532</v>
      </c>
      <c r="E32" s="1" t="s">
        <v>623</v>
      </c>
      <c r="F32" s="94">
        <v>4000</v>
      </c>
      <c r="G32" s="94">
        <f t="shared" si="0"/>
        <v>0</v>
      </c>
      <c r="H32" s="94">
        <f t="shared" si="1"/>
        <v>4000</v>
      </c>
      <c r="I32" s="95">
        <f t="shared" si="2"/>
        <v>0</v>
      </c>
      <c r="J32" s="97" t="s">
        <v>533</v>
      </c>
      <c r="K32" s="69">
        <v>43628</v>
      </c>
      <c r="L32" s="1"/>
      <c r="M32" s="26" t="s">
        <v>124</v>
      </c>
      <c r="N32" s="74" t="s">
        <v>638</v>
      </c>
      <c r="O32" s="53"/>
      <c r="P32" s="36"/>
      <c r="Q32" s="36"/>
      <c r="R32" s="36"/>
      <c r="S32" s="36"/>
      <c r="T32" s="36">
        <v>4000</v>
      </c>
      <c r="U32" s="36"/>
      <c r="V32" s="36"/>
      <c r="W32" s="36"/>
      <c r="X32" s="36"/>
      <c r="Y32" s="36"/>
      <c r="Z32" s="36"/>
      <c r="AA32" s="36"/>
    </row>
    <row r="33" spans="1:27" ht="82.5">
      <c r="A33" s="8">
        <v>29</v>
      </c>
      <c r="B33" s="1" t="s">
        <v>456</v>
      </c>
      <c r="C33" s="8" t="s">
        <v>447</v>
      </c>
      <c r="D33" s="11" t="s">
        <v>459</v>
      </c>
      <c r="E33" s="1" t="s">
        <v>455</v>
      </c>
      <c r="F33" s="94">
        <v>4000</v>
      </c>
      <c r="G33" s="94">
        <f t="shared" si="0"/>
        <v>0</v>
      </c>
      <c r="H33" s="94">
        <f t="shared" si="1"/>
        <v>4000</v>
      </c>
      <c r="I33" s="95">
        <f t="shared" si="2"/>
        <v>0</v>
      </c>
      <c r="J33" s="97" t="s">
        <v>454</v>
      </c>
      <c r="K33" s="69">
        <v>43607</v>
      </c>
      <c r="L33" s="1"/>
      <c r="M33" s="103" t="s">
        <v>127</v>
      </c>
      <c r="N33" s="74" t="s">
        <v>540</v>
      </c>
      <c r="O33" s="53"/>
      <c r="P33" s="36"/>
      <c r="Q33" s="36"/>
      <c r="R33" s="36"/>
      <c r="S33" s="36"/>
      <c r="T33" s="36">
        <v>4000</v>
      </c>
      <c r="U33" s="36"/>
      <c r="V33" s="36"/>
      <c r="W33" s="36"/>
      <c r="X33" s="36"/>
      <c r="Y33" s="36"/>
      <c r="Z33" s="36"/>
      <c r="AA33" s="36"/>
    </row>
    <row r="34" spans="1:27" ht="82.5">
      <c r="A34" s="8">
        <v>30</v>
      </c>
      <c r="B34" s="1" t="s">
        <v>496</v>
      </c>
      <c r="C34" s="8" t="s">
        <v>447</v>
      </c>
      <c r="D34" s="11" t="s">
        <v>696</v>
      </c>
      <c r="E34" s="1" t="s">
        <v>458</v>
      </c>
      <c r="F34" s="94">
        <v>347306</v>
      </c>
      <c r="G34" s="94">
        <f t="shared" si="0"/>
        <v>0</v>
      </c>
      <c r="H34" s="94">
        <f t="shared" si="1"/>
        <v>347306</v>
      </c>
      <c r="I34" s="95">
        <f t="shared" si="2"/>
        <v>0</v>
      </c>
      <c r="J34" s="97" t="s">
        <v>460</v>
      </c>
      <c r="K34" s="69">
        <v>43615</v>
      </c>
      <c r="L34" s="1"/>
      <c r="M34" s="99" t="s">
        <v>457</v>
      </c>
      <c r="N34" s="74" t="s">
        <v>587</v>
      </c>
      <c r="O34" s="53"/>
      <c r="P34" s="36"/>
      <c r="Q34" s="36"/>
      <c r="R34" s="36"/>
      <c r="S34" s="36"/>
      <c r="T34" s="36">
        <v>347306</v>
      </c>
      <c r="U34" s="36"/>
      <c r="V34" s="36"/>
      <c r="W34" s="36"/>
      <c r="X34" s="36"/>
      <c r="Y34" s="36"/>
      <c r="Z34" s="36"/>
      <c r="AA34" s="36"/>
    </row>
    <row r="35" spans="1:27" ht="82.5">
      <c r="A35" s="8">
        <v>31</v>
      </c>
      <c r="B35" s="1" t="s">
        <v>737</v>
      </c>
      <c r="C35" s="8" t="s">
        <v>701</v>
      </c>
      <c r="D35" s="11" t="s">
        <v>702</v>
      </c>
      <c r="E35" s="1" t="s">
        <v>703</v>
      </c>
      <c r="F35" s="94">
        <v>6184</v>
      </c>
      <c r="G35" s="94">
        <f t="shared" si="0"/>
        <v>0</v>
      </c>
      <c r="H35" s="94">
        <f t="shared" si="1"/>
        <v>6184</v>
      </c>
      <c r="I35" s="95">
        <f t="shared" si="2"/>
        <v>0</v>
      </c>
      <c r="J35" s="97" t="s">
        <v>446</v>
      </c>
      <c r="K35" s="69">
        <v>43657</v>
      </c>
      <c r="L35" s="1"/>
      <c r="M35" s="99" t="s">
        <v>457</v>
      </c>
      <c r="N35" s="74" t="s">
        <v>704</v>
      </c>
      <c r="O35" s="53"/>
      <c r="P35" s="36"/>
      <c r="Q35" s="36"/>
      <c r="R35" s="36"/>
      <c r="S35" s="36"/>
      <c r="T35" s="36"/>
      <c r="U35" s="36"/>
      <c r="V35" s="36">
        <v>6184</v>
      </c>
      <c r="W35" s="36"/>
      <c r="X35" s="36"/>
      <c r="Y35" s="36"/>
      <c r="Z35" s="36"/>
      <c r="AA35" s="36"/>
    </row>
    <row r="36" spans="1:27" ht="66">
      <c r="A36" s="8">
        <v>32</v>
      </c>
      <c r="B36" s="1" t="s">
        <v>552</v>
      </c>
      <c r="C36" s="8" t="s">
        <v>547</v>
      </c>
      <c r="D36" s="11" t="s">
        <v>548</v>
      </c>
      <c r="E36" s="1" t="s">
        <v>549</v>
      </c>
      <c r="F36" s="94">
        <v>93600</v>
      </c>
      <c r="G36" s="94">
        <f t="shared" si="0"/>
        <v>0</v>
      </c>
      <c r="H36" s="94">
        <f t="shared" si="1"/>
        <v>93600</v>
      </c>
      <c r="I36" s="95">
        <f t="shared" si="2"/>
        <v>0</v>
      </c>
      <c r="J36" s="97" t="s">
        <v>446</v>
      </c>
      <c r="K36" s="69">
        <v>43671</v>
      </c>
      <c r="L36" s="1"/>
      <c r="M36" s="26" t="s">
        <v>121</v>
      </c>
      <c r="N36" s="74"/>
      <c r="O36" s="53"/>
      <c r="P36" s="36"/>
      <c r="Q36" s="36"/>
      <c r="R36" s="36"/>
      <c r="S36" s="36"/>
      <c r="T36" s="36"/>
      <c r="U36" s="36">
        <v>49680</v>
      </c>
      <c r="V36" s="36">
        <v>43920</v>
      </c>
      <c r="W36" s="36"/>
      <c r="X36" s="36"/>
      <c r="Y36" s="36"/>
      <c r="Z36" s="36"/>
      <c r="AA36" s="36"/>
    </row>
    <row r="37" spans="1:27" ht="82.5">
      <c r="A37" s="8">
        <v>33</v>
      </c>
      <c r="B37" s="1" t="s">
        <v>552</v>
      </c>
      <c r="C37" s="8" t="s">
        <v>550</v>
      </c>
      <c r="D37" s="11" t="s">
        <v>697</v>
      </c>
      <c r="E37" s="1" t="s">
        <v>549</v>
      </c>
      <c r="F37" s="94">
        <v>1788</v>
      </c>
      <c r="G37" s="94">
        <f t="shared" si="0"/>
        <v>0</v>
      </c>
      <c r="H37" s="94">
        <f t="shared" si="1"/>
        <v>1788</v>
      </c>
      <c r="I37" s="95">
        <f t="shared" si="2"/>
        <v>0</v>
      </c>
      <c r="J37" s="97" t="s">
        <v>446</v>
      </c>
      <c r="K37" s="69">
        <v>43671</v>
      </c>
      <c r="L37" s="1"/>
      <c r="M37" s="26" t="s">
        <v>121</v>
      </c>
      <c r="N37" s="74"/>
      <c r="O37" s="53"/>
      <c r="P37" s="36"/>
      <c r="Q37" s="36"/>
      <c r="R37" s="36"/>
      <c r="S37" s="36"/>
      <c r="T37" s="36"/>
      <c r="U37" s="36">
        <v>952</v>
      </c>
      <c r="V37" s="36">
        <v>836</v>
      </c>
      <c r="W37" s="36"/>
      <c r="X37" s="36"/>
      <c r="Y37" s="36"/>
      <c r="Z37" s="36"/>
      <c r="AA37" s="36"/>
    </row>
    <row r="38" spans="1:27" ht="115.5">
      <c r="A38" s="8">
        <v>34</v>
      </c>
      <c r="B38" s="1" t="s">
        <v>453</v>
      </c>
      <c r="C38" s="8" t="s">
        <v>448</v>
      </c>
      <c r="D38" s="11" t="s">
        <v>636</v>
      </c>
      <c r="E38" s="1" t="s">
        <v>452</v>
      </c>
      <c r="F38" s="94">
        <v>843</v>
      </c>
      <c r="G38" s="94">
        <f t="shared" si="0"/>
        <v>0</v>
      </c>
      <c r="H38" s="94">
        <f t="shared" si="1"/>
        <v>843</v>
      </c>
      <c r="I38" s="95">
        <f t="shared" si="2"/>
        <v>0</v>
      </c>
      <c r="J38" s="97" t="s">
        <v>449</v>
      </c>
      <c r="K38" s="69"/>
      <c r="L38" s="1"/>
      <c r="M38" s="26" t="s">
        <v>121</v>
      </c>
      <c r="N38" s="74"/>
      <c r="O38" s="53"/>
      <c r="P38" s="36"/>
      <c r="Q38" s="36"/>
      <c r="R38" s="36">
        <v>843</v>
      </c>
      <c r="S38" s="36"/>
      <c r="T38" s="36"/>
      <c r="U38" s="36"/>
      <c r="V38" s="36"/>
      <c r="W38" s="36"/>
      <c r="X38" s="36"/>
      <c r="Y38" s="36"/>
      <c r="Z38" s="36"/>
      <c r="AA38" s="36"/>
    </row>
    <row r="39" spans="1:27" ht="115.5">
      <c r="A39" s="8">
        <v>35</v>
      </c>
      <c r="B39" s="1" t="s">
        <v>625</v>
      </c>
      <c r="C39" s="8" t="s">
        <v>448</v>
      </c>
      <c r="D39" s="11" t="s">
        <v>554</v>
      </c>
      <c r="E39" s="1" t="s">
        <v>556</v>
      </c>
      <c r="F39" s="94">
        <v>40000</v>
      </c>
      <c r="G39" s="94">
        <f t="shared" si="0"/>
        <v>0</v>
      </c>
      <c r="H39" s="94">
        <f t="shared" si="1"/>
        <v>2669</v>
      </c>
      <c r="I39" s="95">
        <f t="shared" si="2"/>
        <v>37331</v>
      </c>
      <c r="J39" s="97">
        <v>1080731</v>
      </c>
      <c r="K39" s="69"/>
      <c r="L39" s="1"/>
      <c r="M39" s="26" t="s">
        <v>368</v>
      </c>
      <c r="N39" s="74"/>
      <c r="O39" s="53"/>
      <c r="P39" s="36"/>
      <c r="Q39" s="36"/>
      <c r="R39" s="36"/>
      <c r="S39" s="36"/>
      <c r="T39" s="36"/>
      <c r="U39" s="36"/>
      <c r="V39" s="36">
        <v>2669</v>
      </c>
      <c r="W39" s="36"/>
      <c r="X39" s="36"/>
      <c r="Y39" s="36"/>
      <c r="Z39" s="36"/>
      <c r="AA39" s="36"/>
    </row>
    <row r="40" spans="1:27" ht="49.5">
      <c r="A40" s="8">
        <v>36</v>
      </c>
      <c r="B40" s="1" t="s">
        <v>729</v>
      </c>
      <c r="C40" s="8" t="s">
        <v>726</v>
      </c>
      <c r="D40" s="11" t="s">
        <v>738</v>
      </c>
      <c r="E40" s="1" t="s">
        <v>727</v>
      </c>
      <c r="F40" s="94">
        <v>21000</v>
      </c>
      <c r="G40" s="94">
        <f t="shared" si="0"/>
        <v>21000</v>
      </c>
      <c r="H40" s="94">
        <f t="shared" si="1"/>
        <v>21000</v>
      </c>
      <c r="I40" s="95">
        <f t="shared" si="2"/>
        <v>0</v>
      </c>
      <c r="J40" s="97" t="s">
        <v>730</v>
      </c>
      <c r="K40" s="69"/>
      <c r="L40" s="1"/>
      <c r="M40" s="26" t="s">
        <v>121</v>
      </c>
      <c r="N40" s="74"/>
      <c r="O40" s="53"/>
      <c r="P40" s="36"/>
      <c r="Q40" s="36"/>
      <c r="R40" s="36"/>
      <c r="S40" s="36"/>
      <c r="T40" s="36"/>
      <c r="U40" s="36"/>
      <c r="V40" s="36"/>
      <c r="W40" s="36">
        <v>21000</v>
      </c>
      <c r="X40" s="36"/>
      <c r="Y40" s="36"/>
      <c r="Z40" s="36"/>
      <c r="AA40" s="36"/>
    </row>
    <row r="41" spans="1:27" ht="66">
      <c r="A41" s="8">
        <v>37</v>
      </c>
      <c r="B41" s="1" t="s">
        <v>561</v>
      </c>
      <c r="C41" s="8" t="s">
        <v>557</v>
      </c>
      <c r="D41" s="11" t="s">
        <v>558</v>
      </c>
      <c r="E41" s="1" t="s">
        <v>560</v>
      </c>
      <c r="F41" s="94">
        <v>5000</v>
      </c>
      <c r="G41" s="94">
        <f t="shared" si="0"/>
        <v>0</v>
      </c>
      <c r="H41" s="94">
        <f t="shared" si="1"/>
        <v>5000</v>
      </c>
      <c r="I41" s="95">
        <f t="shared" si="2"/>
        <v>0</v>
      </c>
      <c r="J41" s="97" t="s">
        <v>559</v>
      </c>
      <c r="K41" s="69">
        <v>43626</v>
      </c>
      <c r="L41" s="1"/>
      <c r="M41" s="99" t="s">
        <v>121</v>
      </c>
      <c r="N41" s="74" t="s">
        <v>637</v>
      </c>
      <c r="O41" s="53"/>
      <c r="P41" s="36"/>
      <c r="Q41" s="36"/>
      <c r="R41" s="36"/>
      <c r="S41" s="36"/>
      <c r="T41" s="36"/>
      <c r="U41" s="36">
        <v>5000</v>
      </c>
      <c r="V41" s="36"/>
      <c r="W41" s="36"/>
      <c r="X41" s="36"/>
      <c r="Y41" s="36"/>
      <c r="Z41" s="36"/>
      <c r="AA41" s="36"/>
    </row>
    <row r="42" spans="1:27" ht="82.5">
      <c r="A42" s="8">
        <v>38</v>
      </c>
      <c r="B42" s="1" t="s">
        <v>463</v>
      </c>
      <c r="C42" s="8" t="s">
        <v>461</v>
      </c>
      <c r="D42" s="11" t="s">
        <v>500</v>
      </c>
      <c r="E42" s="1" t="s">
        <v>462</v>
      </c>
      <c r="F42" s="94">
        <v>30000</v>
      </c>
      <c r="G42" s="94">
        <f t="shared" si="0"/>
        <v>0</v>
      </c>
      <c r="H42" s="94">
        <f t="shared" si="1"/>
        <v>30000</v>
      </c>
      <c r="I42" s="95">
        <f t="shared" si="2"/>
        <v>0</v>
      </c>
      <c r="J42" s="97" t="s">
        <v>79</v>
      </c>
      <c r="K42" s="69">
        <v>43704</v>
      </c>
      <c r="L42" s="1"/>
      <c r="M42" s="99" t="s">
        <v>450</v>
      </c>
      <c r="N42" s="74"/>
      <c r="O42" s="53"/>
      <c r="P42" s="36"/>
      <c r="Q42" s="36"/>
      <c r="R42" s="36"/>
      <c r="S42" s="36"/>
      <c r="T42" s="36"/>
      <c r="U42" s="36">
        <v>30000</v>
      </c>
      <c r="V42" s="36"/>
      <c r="W42" s="36"/>
      <c r="X42" s="36"/>
      <c r="Y42" s="36"/>
      <c r="Z42" s="36"/>
      <c r="AA42" s="36"/>
    </row>
    <row r="43" spans="1:27" ht="66">
      <c r="A43" s="8">
        <v>39</v>
      </c>
      <c r="B43" s="1" t="s">
        <v>501</v>
      </c>
      <c r="C43" s="8" t="s">
        <v>486</v>
      </c>
      <c r="D43" s="11" t="s">
        <v>487</v>
      </c>
      <c r="E43" s="1" t="s">
        <v>488</v>
      </c>
      <c r="F43" s="94">
        <v>10000</v>
      </c>
      <c r="G43" s="94">
        <f t="shared" si="0"/>
        <v>0</v>
      </c>
      <c r="H43" s="94">
        <f t="shared" si="1"/>
        <v>10000</v>
      </c>
      <c r="I43" s="95">
        <f t="shared" si="2"/>
        <v>0</v>
      </c>
      <c r="J43" s="97" t="s">
        <v>482</v>
      </c>
      <c r="K43" s="69"/>
      <c r="L43" s="1"/>
      <c r="M43" s="99" t="s">
        <v>124</v>
      </c>
      <c r="N43" s="74"/>
      <c r="O43" s="53"/>
      <c r="P43" s="36"/>
      <c r="Q43" s="36"/>
      <c r="R43" s="36"/>
      <c r="S43" s="36"/>
      <c r="T43" s="36">
        <v>10000</v>
      </c>
      <c r="U43" s="36"/>
      <c r="V43" s="36"/>
      <c r="W43" s="36"/>
      <c r="X43" s="36"/>
      <c r="Y43" s="36"/>
      <c r="Z43" s="36"/>
      <c r="AA43" s="36"/>
    </row>
    <row r="44" spans="1:27" ht="181.5">
      <c r="A44" s="8">
        <v>40</v>
      </c>
      <c r="B44" s="1" t="s">
        <v>309</v>
      </c>
      <c r="C44" s="8" t="s">
        <v>310</v>
      </c>
      <c r="D44" s="11" t="s">
        <v>311</v>
      </c>
      <c r="E44" s="1" t="s">
        <v>312</v>
      </c>
      <c r="F44" s="94">
        <v>121</v>
      </c>
      <c r="G44" s="94">
        <f t="shared" si="0"/>
        <v>0</v>
      </c>
      <c r="H44" s="94">
        <f t="shared" si="1"/>
        <v>121</v>
      </c>
      <c r="I44" s="95">
        <f t="shared" si="2"/>
        <v>0</v>
      </c>
      <c r="J44" s="38" t="s">
        <v>59</v>
      </c>
      <c r="K44" s="69">
        <v>43550</v>
      </c>
      <c r="L44" s="1" t="s">
        <v>683</v>
      </c>
      <c r="M44" s="26" t="s">
        <v>122</v>
      </c>
      <c r="N44" s="26" t="s">
        <v>314</v>
      </c>
      <c r="O44" s="53"/>
      <c r="P44" s="36"/>
      <c r="Q44" s="36"/>
      <c r="R44" s="36">
        <v>121</v>
      </c>
      <c r="S44" s="36"/>
      <c r="T44" s="36"/>
      <c r="U44" s="36"/>
      <c r="V44" s="36"/>
      <c r="W44" s="36"/>
      <c r="X44" s="36"/>
      <c r="Y44" s="36"/>
      <c r="Z44" s="36"/>
      <c r="AA44" s="36"/>
    </row>
    <row r="45" spans="1:30" ht="82.5">
      <c r="A45" s="8">
        <v>41</v>
      </c>
      <c r="B45" s="1" t="s">
        <v>522</v>
      </c>
      <c r="C45" s="8" t="s">
        <v>523</v>
      </c>
      <c r="D45" s="11" t="s">
        <v>519</v>
      </c>
      <c r="E45" s="1" t="s">
        <v>520</v>
      </c>
      <c r="F45" s="94">
        <v>51795</v>
      </c>
      <c r="G45" s="94">
        <f t="shared" si="0"/>
        <v>0</v>
      </c>
      <c r="H45" s="94">
        <f t="shared" si="1"/>
        <v>51795</v>
      </c>
      <c r="I45" s="95">
        <f t="shared" si="2"/>
        <v>0</v>
      </c>
      <c r="J45" s="38" t="s">
        <v>521</v>
      </c>
      <c r="K45" s="69"/>
      <c r="L45" s="1"/>
      <c r="M45" s="26" t="s">
        <v>57</v>
      </c>
      <c r="N45" s="26"/>
      <c r="O45" s="53"/>
      <c r="P45" s="36"/>
      <c r="Q45" s="36"/>
      <c r="R45" s="36"/>
      <c r="S45" s="36"/>
      <c r="T45" s="36">
        <v>51795</v>
      </c>
      <c r="U45" s="36"/>
      <c r="V45" s="36"/>
      <c r="W45" s="36"/>
      <c r="X45" s="36"/>
      <c r="Y45" s="36"/>
      <c r="Z45" s="36"/>
      <c r="AA45" s="36"/>
      <c r="AB45" s="68"/>
      <c r="AC45" s="86"/>
      <c r="AD45" s="86"/>
    </row>
    <row r="46" spans="1:27" ht="82.5">
      <c r="A46" s="8">
        <v>42</v>
      </c>
      <c r="B46" s="1" t="s">
        <v>503</v>
      </c>
      <c r="C46" s="8" t="s">
        <v>316</v>
      </c>
      <c r="D46" s="11" t="s">
        <v>317</v>
      </c>
      <c r="E46" s="1" t="s">
        <v>731</v>
      </c>
      <c r="F46" s="94">
        <f>10800+15600+2800+10000</f>
        <v>39200</v>
      </c>
      <c r="G46" s="94">
        <f t="shared" si="0"/>
        <v>0</v>
      </c>
      <c r="H46" s="94">
        <f t="shared" si="1"/>
        <v>29200</v>
      </c>
      <c r="I46" s="95">
        <f t="shared" si="2"/>
        <v>10000</v>
      </c>
      <c r="J46" s="38" t="s">
        <v>103</v>
      </c>
      <c r="K46" s="69"/>
      <c r="L46" s="1"/>
      <c r="M46" s="26" t="s">
        <v>125</v>
      </c>
      <c r="N46" s="26"/>
      <c r="O46" s="53"/>
      <c r="P46" s="36"/>
      <c r="Q46" s="36"/>
      <c r="R46" s="36"/>
      <c r="S46" s="36">
        <v>4200</v>
      </c>
      <c r="T46" s="36"/>
      <c r="U46" s="36">
        <v>20000</v>
      </c>
      <c r="V46" s="36">
        <v>5000</v>
      </c>
      <c r="W46" s="36"/>
      <c r="X46" s="36"/>
      <c r="Y46" s="36"/>
      <c r="Z46" s="36"/>
      <c r="AA46" s="36"/>
    </row>
    <row r="47" spans="1:35" ht="82.5">
      <c r="A47" s="8">
        <v>43</v>
      </c>
      <c r="B47" s="1" t="s">
        <v>102</v>
      </c>
      <c r="C47" s="8" t="s">
        <v>38</v>
      </c>
      <c r="D47" s="11" t="s">
        <v>39</v>
      </c>
      <c r="E47" s="1" t="s">
        <v>731</v>
      </c>
      <c r="F47" s="94">
        <f>76558+AC47+AD47+AE47+AF47+AG47+AH47+AI47</f>
        <v>2427610</v>
      </c>
      <c r="G47" s="94">
        <f t="shared" si="0"/>
        <v>258049</v>
      </c>
      <c r="H47" s="94">
        <f t="shared" si="1"/>
        <v>1992407</v>
      </c>
      <c r="I47" s="95">
        <f t="shared" si="2"/>
        <v>435203</v>
      </c>
      <c r="J47" s="38" t="s">
        <v>103</v>
      </c>
      <c r="K47" s="69"/>
      <c r="L47" s="1" t="s">
        <v>588</v>
      </c>
      <c r="M47" s="26" t="s">
        <v>125</v>
      </c>
      <c r="N47" s="26"/>
      <c r="O47" s="53"/>
      <c r="P47" s="36">
        <v>274127</v>
      </c>
      <c r="Q47" s="36">
        <v>235848</v>
      </c>
      <c r="R47" s="36">
        <f>197569+38279</f>
        <v>235848</v>
      </c>
      <c r="S47" s="36">
        <v>235848</v>
      </c>
      <c r="T47" s="36">
        <v>235848</v>
      </c>
      <c r="U47" s="36">
        <v>258790</v>
      </c>
      <c r="V47" s="36">
        <v>258049</v>
      </c>
      <c r="W47" s="36">
        <v>258049</v>
      </c>
      <c r="X47" s="36"/>
      <c r="Y47" s="36"/>
      <c r="Z47" s="36"/>
      <c r="AA47" s="36"/>
      <c r="AB47" s="82">
        <v>274127</v>
      </c>
      <c r="AC47" s="83">
        <v>235848</v>
      </c>
      <c r="AD47" s="83">
        <v>235848</v>
      </c>
      <c r="AE47" s="83">
        <v>235848</v>
      </c>
      <c r="AF47" s="83">
        <v>244328</v>
      </c>
      <c r="AG47" s="83">
        <v>272785</v>
      </c>
      <c r="AH47" s="81">
        <v>258049</v>
      </c>
      <c r="AI47" s="81">
        <v>868346</v>
      </c>
    </row>
    <row r="48" spans="1:31" ht="82.5">
      <c r="A48" s="8">
        <v>44</v>
      </c>
      <c r="B48" s="1" t="s">
        <v>102</v>
      </c>
      <c r="C48" s="8" t="s">
        <v>221</v>
      </c>
      <c r="D48" s="11" t="s">
        <v>325</v>
      </c>
      <c r="E48" s="1" t="s">
        <v>731</v>
      </c>
      <c r="F48" s="94">
        <f>618440+647820+11831</f>
        <v>1278091</v>
      </c>
      <c r="G48" s="94">
        <f t="shared" si="0"/>
        <v>0</v>
      </c>
      <c r="H48" s="94">
        <f t="shared" si="1"/>
        <v>1166260</v>
      </c>
      <c r="I48" s="95">
        <f t="shared" si="2"/>
        <v>111831</v>
      </c>
      <c r="J48" s="38" t="s">
        <v>103</v>
      </c>
      <c r="K48" s="69"/>
      <c r="L48" s="1"/>
      <c r="M48" s="26" t="s">
        <v>125</v>
      </c>
      <c r="N48" s="26"/>
      <c r="O48" s="53"/>
      <c r="P48" s="36"/>
      <c r="Q48" s="36"/>
      <c r="R48" s="36"/>
      <c r="S48" s="36"/>
      <c r="T48" s="36"/>
      <c r="U48" s="36">
        <v>1166260</v>
      </c>
      <c r="V48" s="36"/>
      <c r="W48" s="36"/>
      <c r="X48" s="36"/>
      <c r="Y48" s="36"/>
      <c r="Z48" s="36"/>
      <c r="AA48" s="36"/>
      <c r="AB48" s="82"/>
      <c r="AC48" s="83"/>
      <c r="AD48" s="83"/>
      <c r="AE48" s="84"/>
    </row>
    <row r="49" spans="1:36" ht="82.5">
      <c r="A49" s="8">
        <v>45</v>
      </c>
      <c r="B49" s="1" t="s">
        <v>172</v>
      </c>
      <c r="C49" s="8" t="s">
        <v>40</v>
      </c>
      <c r="D49" s="11" t="s">
        <v>41</v>
      </c>
      <c r="E49" s="1" t="s">
        <v>732</v>
      </c>
      <c r="F49" s="94">
        <f>SUM(AB49:AJ49)</f>
        <v>500343</v>
      </c>
      <c r="G49" s="94">
        <f t="shared" si="0"/>
        <v>0</v>
      </c>
      <c r="H49" s="94">
        <f t="shared" si="1"/>
        <v>210343</v>
      </c>
      <c r="I49" s="95">
        <f t="shared" si="2"/>
        <v>290000</v>
      </c>
      <c r="J49" s="38" t="s">
        <v>103</v>
      </c>
      <c r="K49" s="69"/>
      <c r="L49" s="1"/>
      <c r="M49" s="26" t="s">
        <v>125</v>
      </c>
      <c r="N49" s="26"/>
      <c r="O49" s="53"/>
      <c r="P49" s="36">
        <v>0</v>
      </c>
      <c r="Q49" s="36"/>
      <c r="R49" s="36">
        <v>210343</v>
      </c>
      <c r="S49" s="36"/>
      <c r="T49" s="36"/>
      <c r="U49" s="36"/>
      <c r="V49" s="36"/>
      <c r="W49" s="36"/>
      <c r="X49" s="36"/>
      <c r="Y49" s="36"/>
      <c r="Z49" s="36"/>
      <c r="AA49" s="36"/>
      <c r="AB49" s="85"/>
      <c r="AC49" s="83">
        <v>300000</v>
      </c>
      <c r="AD49" s="4"/>
      <c r="AJ49" s="81">
        <v>200343</v>
      </c>
    </row>
    <row r="50" spans="1:34" ht="82.5">
      <c r="A50" s="8">
        <v>46</v>
      </c>
      <c r="B50" s="1" t="s">
        <v>208</v>
      </c>
      <c r="C50" s="8" t="s">
        <v>42</v>
      </c>
      <c r="D50" s="11" t="s">
        <v>43</v>
      </c>
      <c r="E50" s="1" t="s">
        <v>589</v>
      </c>
      <c r="F50" s="94">
        <f>SUM(AB50:AH50)</f>
        <v>564900</v>
      </c>
      <c r="G50" s="94">
        <f t="shared" si="0"/>
        <v>73000</v>
      </c>
      <c r="H50" s="94">
        <f t="shared" si="1"/>
        <v>564900</v>
      </c>
      <c r="I50" s="95">
        <f t="shared" si="2"/>
        <v>0</v>
      </c>
      <c r="J50" s="38" t="s">
        <v>103</v>
      </c>
      <c r="K50" s="69"/>
      <c r="L50" s="1" t="s">
        <v>604</v>
      </c>
      <c r="M50" s="26" t="s">
        <v>125</v>
      </c>
      <c r="N50" s="26" t="s">
        <v>335</v>
      </c>
      <c r="O50" s="53"/>
      <c r="P50" s="36">
        <v>249375</v>
      </c>
      <c r="Q50" s="36"/>
      <c r="R50" s="36"/>
      <c r="S50" s="36"/>
      <c r="T50" s="36"/>
      <c r="U50" s="36">
        <v>242525</v>
      </c>
      <c r="V50" s="36"/>
      <c r="W50" s="36">
        <v>73000</v>
      </c>
      <c r="X50" s="36"/>
      <c r="Y50" s="36"/>
      <c r="Z50" s="36"/>
      <c r="AA50" s="36"/>
      <c r="AB50" s="34">
        <v>249375</v>
      </c>
      <c r="AC50" s="4"/>
      <c r="AD50" s="4"/>
      <c r="AG50" s="81">
        <v>73000</v>
      </c>
      <c r="AH50" s="81">
        <v>242525</v>
      </c>
    </row>
    <row r="51" spans="1:30" ht="115.5">
      <c r="A51" s="8">
        <v>47</v>
      </c>
      <c r="B51" s="1" t="s">
        <v>652</v>
      </c>
      <c r="C51" s="8" t="s">
        <v>648</v>
      </c>
      <c r="D51" s="11" t="s">
        <v>649</v>
      </c>
      <c r="E51" s="1" t="s">
        <v>650</v>
      </c>
      <c r="F51" s="94">
        <v>2050</v>
      </c>
      <c r="G51" s="94">
        <f t="shared" si="0"/>
        <v>0</v>
      </c>
      <c r="H51" s="94">
        <f t="shared" si="1"/>
        <v>2050</v>
      </c>
      <c r="I51" s="95">
        <f t="shared" si="2"/>
        <v>0</v>
      </c>
      <c r="J51" s="38" t="s">
        <v>651</v>
      </c>
      <c r="K51" s="69">
        <v>43657</v>
      </c>
      <c r="L51" s="1"/>
      <c r="M51" s="99" t="s">
        <v>122</v>
      </c>
      <c r="N51" s="26" t="s">
        <v>708</v>
      </c>
      <c r="O51" s="53"/>
      <c r="P51" s="36"/>
      <c r="Q51" s="36"/>
      <c r="R51" s="36"/>
      <c r="S51" s="36"/>
      <c r="T51" s="36"/>
      <c r="U51" s="36">
        <v>2050</v>
      </c>
      <c r="V51" s="36"/>
      <c r="W51" s="36"/>
      <c r="X51" s="36"/>
      <c r="Y51" s="36"/>
      <c r="Z51" s="36"/>
      <c r="AA51" s="36"/>
      <c r="AB51" s="68"/>
      <c r="AC51" s="86"/>
      <c r="AD51" s="86"/>
    </row>
    <row r="52" spans="1:30" ht="82.5">
      <c r="A52" s="8">
        <v>48</v>
      </c>
      <c r="B52" s="1" t="s">
        <v>432</v>
      </c>
      <c r="C52" s="8" t="s">
        <v>336</v>
      </c>
      <c r="D52" s="11" t="s">
        <v>337</v>
      </c>
      <c r="E52" s="1" t="s">
        <v>338</v>
      </c>
      <c r="F52" s="94">
        <v>34344</v>
      </c>
      <c r="G52" s="94">
        <f t="shared" si="0"/>
        <v>0</v>
      </c>
      <c r="H52" s="94">
        <f t="shared" si="1"/>
        <v>34344</v>
      </c>
      <c r="I52" s="95">
        <f t="shared" si="2"/>
        <v>0</v>
      </c>
      <c r="J52" s="38" t="s">
        <v>103</v>
      </c>
      <c r="K52" s="69">
        <v>43592</v>
      </c>
      <c r="L52" s="1"/>
      <c r="M52" s="26" t="s">
        <v>57</v>
      </c>
      <c r="N52" s="26" t="s">
        <v>538</v>
      </c>
      <c r="O52" s="53"/>
      <c r="P52" s="36"/>
      <c r="Q52" s="36"/>
      <c r="R52" s="36"/>
      <c r="S52" s="36"/>
      <c r="T52" s="36">
        <v>34344</v>
      </c>
      <c r="U52" s="36"/>
      <c r="V52" s="36"/>
      <c r="W52" s="36"/>
      <c r="X52" s="36"/>
      <c r="Y52" s="36"/>
      <c r="Z52" s="36"/>
      <c r="AA52" s="36"/>
      <c r="AB52" s="68"/>
      <c r="AC52" s="86"/>
      <c r="AD52" s="86"/>
    </row>
    <row r="53" spans="1:30" ht="115.5">
      <c r="A53" s="8">
        <v>49</v>
      </c>
      <c r="B53" s="1" t="s">
        <v>684</v>
      </c>
      <c r="C53" s="8" t="s">
        <v>653</v>
      </c>
      <c r="D53" s="11" t="s">
        <v>654</v>
      </c>
      <c r="E53" s="1" t="s">
        <v>655</v>
      </c>
      <c r="F53" s="94">
        <v>6000</v>
      </c>
      <c r="G53" s="94">
        <f t="shared" si="0"/>
        <v>0</v>
      </c>
      <c r="H53" s="94">
        <f t="shared" si="1"/>
        <v>6000</v>
      </c>
      <c r="I53" s="95">
        <f t="shared" si="2"/>
        <v>0</v>
      </c>
      <c r="J53" s="38" t="s">
        <v>103</v>
      </c>
      <c r="K53" s="69"/>
      <c r="L53" s="1"/>
      <c r="M53" s="99" t="s">
        <v>125</v>
      </c>
      <c r="N53" s="26"/>
      <c r="O53" s="53"/>
      <c r="P53" s="36"/>
      <c r="Q53" s="36"/>
      <c r="R53" s="36"/>
      <c r="S53" s="36"/>
      <c r="T53" s="36"/>
      <c r="U53" s="36">
        <v>6000</v>
      </c>
      <c r="V53" s="36"/>
      <c r="W53" s="36"/>
      <c r="X53" s="36"/>
      <c r="Y53" s="36"/>
      <c r="Z53" s="36"/>
      <c r="AA53" s="36"/>
      <c r="AB53" s="68"/>
      <c r="AC53" s="86"/>
      <c r="AD53" s="86"/>
    </row>
    <row r="54" spans="1:30" ht="99">
      <c r="A54" s="8">
        <v>50</v>
      </c>
      <c r="B54" s="1" t="s">
        <v>605</v>
      </c>
      <c r="C54" s="8" t="s">
        <v>518</v>
      </c>
      <c r="D54" s="11" t="s">
        <v>524</v>
      </c>
      <c r="E54" s="1" t="s">
        <v>525</v>
      </c>
      <c r="F54" s="94">
        <v>2000</v>
      </c>
      <c r="G54" s="94">
        <f t="shared" si="0"/>
        <v>0</v>
      </c>
      <c r="H54" s="94">
        <f t="shared" si="1"/>
        <v>2000</v>
      </c>
      <c r="I54" s="95">
        <f t="shared" si="2"/>
        <v>0</v>
      </c>
      <c r="J54" s="38">
        <v>10803</v>
      </c>
      <c r="K54" s="69"/>
      <c r="L54" s="1"/>
      <c r="M54" s="99" t="s">
        <v>345</v>
      </c>
      <c r="N54" s="26"/>
      <c r="O54" s="53"/>
      <c r="P54" s="36"/>
      <c r="Q54" s="36"/>
      <c r="R54" s="36"/>
      <c r="S54" s="36"/>
      <c r="T54" s="36">
        <v>2000</v>
      </c>
      <c r="U54" s="36"/>
      <c r="V54" s="36"/>
      <c r="W54" s="36"/>
      <c r="X54" s="36"/>
      <c r="Y54" s="36"/>
      <c r="Z54" s="36"/>
      <c r="AA54" s="36"/>
      <c r="AB54" s="68"/>
      <c r="AC54" s="86"/>
      <c r="AD54" s="86"/>
    </row>
    <row r="55" spans="1:30" ht="99">
      <c r="A55" s="8">
        <v>51</v>
      </c>
      <c r="B55" s="1" t="s">
        <v>659</v>
      </c>
      <c r="C55" s="8" t="s">
        <v>518</v>
      </c>
      <c r="D55" s="11" t="s">
        <v>656</v>
      </c>
      <c r="E55" s="1" t="s">
        <v>657</v>
      </c>
      <c r="F55" s="94">
        <v>5800</v>
      </c>
      <c r="G55" s="94">
        <f t="shared" si="0"/>
        <v>0</v>
      </c>
      <c r="H55" s="94">
        <f t="shared" si="1"/>
        <v>5800</v>
      </c>
      <c r="I55" s="95">
        <f t="shared" si="2"/>
        <v>0</v>
      </c>
      <c r="J55" s="97" t="s">
        <v>658</v>
      </c>
      <c r="K55" s="69"/>
      <c r="L55" s="1"/>
      <c r="M55" s="99" t="s">
        <v>345</v>
      </c>
      <c r="N55" s="26"/>
      <c r="O55" s="53"/>
      <c r="P55" s="36"/>
      <c r="Q55" s="36"/>
      <c r="R55" s="36"/>
      <c r="S55" s="36"/>
      <c r="T55" s="36"/>
      <c r="U55" s="36">
        <v>5800</v>
      </c>
      <c r="V55" s="36"/>
      <c r="W55" s="36"/>
      <c r="X55" s="36"/>
      <c r="Y55" s="36"/>
      <c r="Z55" s="36"/>
      <c r="AA55" s="36"/>
      <c r="AB55" s="68"/>
      <c r="AC55" s="86"/>
      <c r="AD55" s="86"/>
    </row>
    <row r="56" spans="1:30" ht="99">
      <c r="A56" s="8">
        <v>52</v>
      </c>
      <c r="B56" s="1" t="s">
        <v>505</v>
      </c>
      <c r="C56" s="8" t="s">
        <v>341</v>
      </c>
      <c r="D56" s="11" t="s">
        <v>342</v>
      </c>
      <c r="E56" s="1" t="s">
        <v>343</v>
      </c>
      <c r="F56" s="94">
        <v>16800</v>
      </c>
      <c r="G56" s="94">
        <f t="shared" si="0"/>
        <v>0</v>
      </c>
      <c r="H56" s="94">
        <f t="shared" si="1"/>
        <v>16800</v>
      </c>
      <c r="I56" s="95">
        <f t="shared" si="2"/>
        <v>0</v>
      </c>
      <c r="J56" s="38" t="s">
        <v>344</v>
      </c>
      <c r="K56" s="69">
        <v>43538</v>
      </c>
      <c r="L56" s="1"/>
      <c r="M56" s="26" t="s">
        <v>345</v>
      </c>
      <c r="N56" s="26" t="s">
        <v>346</v>
      </c>
      <c r="O56" s="53"/>
      <c r="P56" s="36"/>
      <c r="Q56" s="36"/>
      <c r="R56" s="36">
        <v>16800</v>
      </c>
      <c r="S56" s="36"/>
      <c r="T56" s="36"/>
      <c r="U56" s="36"/>
      <c r="V56" s="36"/>
      <c r="W56" s="36"/>
      <c r="X56" s="36"/>
      <c r="Y56" s="36"/>
      <c r="Z56" s="36"/>
      <c r="AA56" s="36"/>
      <c r="AB56" s="68"/>
      <c r="AC56" s="86"/>
      <c r="AD56" s="86"/>
    </row>
    <row r="57" spans="1:30" ht="82.5">
      <c r="A57" s="8">
        <v>53</v>
      </c>
      <c r="B57" s="1" t="s">
        <v>754</v>
      </c>
      <c r="C57" s="8" t="s">
        <v>751</v>
      </c>
      <c r="D57" s="11" t="s">
        <v>752</v>
      </c>
      <c r="E57" s="1" t="s">
        <v>753</v>
      </c>
      <c r="F57" s="94">
        <v>7000</v>
      </c>
      <c r="G57" s="94">
        <f>W57</f>
        <v>2500</v>
      </c>
      <c r="H57" s="94">
        <f>SUM(P57:W57)</f>
        <v>2500</v>
      </c>
      <c r="I57" s="95">
        <f>F57-H57</f>
        <v>4500</v>
      </c>
      <c r="J57" s="38">
        <v>1080731</v>
      </c>
      <c r="K57" s="69"/>
      <c r="L57" s="1"/>
      <c r="M57" s="26" t="s">
        <v>755</v>
      </c>
      <c r="N57" s="26"/>
      <c r="O57" s="53"/>
      <c r="P57" s="36"/>
      <c r="Q57" s="36"/>
      <c r="R57" s="36"/>
      <c r="S57" s="36"/>
      <c r="T57" s="36"/>
      <c r="U57" s="36"/>
      <c r="V57" s="36"/>
      <c r="W57" s="36">
        <v>2500</v>
      </c>
      <c r="X57" s="36"/>
      <c r="Y57" s="36"/>
      <c r="Z57" s="36"/>
      <c r="AA57" s="36"/>
      <c r="AB57" s="68"/>
      <c r="AC57" s="86"/>
      <c r="AD57" s="86"/>
    </row>
    <row r="58" spans="1:27" ht="148.5">
      <c r="A58" s="8">
        <v>54</v>
      </c>
      <c r="B58" s="1" t="s">
        <v>105</v>
      </c>
      <c r="C58" s="8" t="s">
        <v>31</v>
      </c>
      <c r="D58" s="1" t="s">
        <v>176</v>
      </c>
      <c r="E58" s="1" t="s">
        <v>606</v>
      </c>
      <c r="F58" s="94">
        <v>3681871</v>
      </c>
      <c r="G58" s="94">
        <f t="shared" si="0"/>
        <v>0</v>
      </c>
      <c r="H58" s="94">
        <f t="shared" si="1"/>
        <v>3681871</v>
      </c>
      <c r="I58" s="95">
        <f t="shared" si="2"/>
        <v>0</v>
      </c>
      <c r="J58" s="38">
        <v>1071231</v>
      </c>
      <c r="K58" s="69">
        <v>43599</v>
      </c>
      <c r="L58" s="1" t="s">
        <v>104</v>
      </c>
      <c r="M58" s="26" t="s">
        <v>57</v>
      </c>
      <c r="N58" s="26"/>
      <c r="O58" s="53" t="s">
        <v>144</v>
      </c>
      <c r="P58" s="36">
        <v>37122</v>
      </c>
      <c r="Q58" s="36"/>
      <c r="R58" s="36">
        <v>25079</v>
      </c>
      <c r="S58" s="36"/>
      <c r="T58" s="36">
        <v>3619670</v>
      </c>
      <c r="U58" s="36"/>
      <c r="V58" s="36"/>
      <c r="W58" s="36"/>
      <c r="X58" s="36"/>
      <c r="Y58" s="36"/>
      <c r="Z58" s="36"/>
      <c r="AA58" s="36"/>
    </row>
    <row r="59" spans="1:27" ht="99">
      <c r="A59" s="8">
        <v>55</v>
      </c>
      <c r="B59" s="1" t="s">
        <v>506</v>
      </c>
      <c r="C59" s="8" t="s">
        <v>32</v>
      </c>
      <c r="D59" s="1" t="s">
        <v>106</v>
      </c>
      <c r="E59" s="1" t="s">
        <v>607</v>
      </c>
      <c r="F59" s="94">
        <v>4600</v>
      </c>
      <c r="G59" s="94">
        <f t="shared" si="0"/>
        <v>0</v>
      </c>
      <c r="H59" s="94">
        <f t="shared" si="1"/>
        <v>4600</v>
      </c>
      <c r="I59" s="95">
        <f t="shared" si="2"/>
        <v>0</v>
      </c>
      <c r="J59" s="38">
        <v>1071231</v>
      </c>
      <c r="K59" s="69"/>
      <c r="L59" s="1" t="s">
        <v>700</v>
      </c>
      <c r="M59" s="26" t="s">
        <v>191</v>
      </c>
      <c r="N59" s="26"/>
      <c r="O59" s="53"/>
      <c r="P59" s="36">
        <v>0</v>
      </c>
      <c r="Q59" s="36">
        <v>4600</v>
      </c>
      <c r="R59" s="36"/>
      <c r="S59" s="36"/>
      <c r="T59" s="36"/>
      <c r="U59" s="36"/>
      <c r="V59" s="36"/>
      <c r="W59" s="36"/>
      <c r="X59" s="36"/>
      <c r="Y59" s="36"/>
      <c r="Z59" s="36"/>
      <c r="AA59" s="36"/>
    </row>
    <row r="60" spans="1:27" ht="99">
      <c r="A60" s="8">
        <v>56</v>
      </c>
      <c r="B60" s="1" t="s">
        <v>109</v>
      </c>
      <c r="C60" s="8" t="s">
        <v>33</v>
      </c>
      <c r="D60" s="1" t="s">
        <v>34</v>
      </c>
      <c r="E60" s="1" t="s">
        <v>166</v>
      </c>
      <c r="F60" s="94">
        <v>69968</v>
      </c>
      <c r="G60" s="94">
        <f t="shared" si="0"/>
        <v>0</v>
      </c>
      <c r="H60" s="94">
        <f t="shared" si="1"/>
        <v>69968</v>
      </c>
      <c r="I60" s="95">
        <f t="shared" si="2"/>
        <v>0</v>
      </c>
      <c r="J60" s="38">
        <v>1071231</v>
      </c>
      <c r="K60" s="69"/>
      <c r="L60" s="1" t="s">
        <v>107</v>
      </c>
      <c r="M60" s="26" t="s">
        <v>126</v>
      </c>
      <c r="N60" s="26"/>
      <c r="O60" s="53"/>
      <c r="P60" s="36">
        <v>69968</v>
      </c>
      <c r="Q60" s="36"/>
      <c r="R60" s="36"/>
      <c r="S60" s="36"/>
      <c r="T60" s="36"/>
      <c r="U60" s="36"/>
      <c r="V60" s="36"/>
      <c r="W60" s="36"/>
      <c r="X60" s="36"/>
      <c r="Y60" s="36"/>
      <c r="Z60" s="36"/>
      <c r="AA60" s="36"/>
    </row>
    <row r="61" spans="1:27" ht="115.5">
      <c r="A61" s="8">
        <v>57</v>
      </c>
      <c r="B61" s="1" t="s">
        <v>507</v>
      </c>
      <c r="C61" s="8" t="s">
        <v>490</v>
      </c>
      <c r="D61" s="1" t="s">
        <v>491</v>
      </c>
      <c r="E61" s="1" t="s">
        <v>492</v>
      </c>
      <c r="F61" s="94">
        <v>804500</v>
      </c>
      <c r="G61" s="94">
        <f t="shared" si="0"/>
        <v>0</v>
      </c>
      <c r="H61" s="94">
        <f t="shared" si="1"/>
        <v>804500</v>
      </c>
      <c r="I61" s="95">
        <f t="shared" si="2"/>
        <v>0</v>
      </c>
      <c r="J61" s="38" t="s">
        <v>482</v>
      </c>
      <c r="K61" s="69"/>
      <c r="L61" s="1"/>
      <c r="M61" s="26" t="s">
        <v>191</v>
      </c>
      <c r="N61" s="26"/>
      <c r="O61" s="53"/>
      <c r="P61" s="36"/>
      <c r="Q61" s="36"/>
      <c r="R61" s="36"/>
      <c r="S61" s="36"/>
      <c r="T61" s="36">
        <v>804500</v>
      </c>
      <c r="U61" s="36"/>
      <c r="V61" s="36"/>
      <c r="W61" s="36"/>
      <c r="X61" s="36"/>
      <c r="Y61" s="36"/>
      <c r="Z61" s="36"/>
      <c r="AA61" s="36"/>
    </row>
    <row r="62" spans="1:27" ht="115.5">
      <c r="A62" s="8">
        <v>58</v>
      </c>
      <c r="B62" s="1" t="s">
        <v>685</v>
      </c>
      <c r="C62" s="8" t="s">
        <v>490</v>
      </c>
      <c r="D62" s="1" t="s">
        <v>660</v>
      </c>
      <c r="E62" s="1" t="s">
        <v>663</v>
      </c>
      <c r="F62" s="94">
        <v>3200</v>
      </c>
      <c r="G62" s="94">
        <f t="shared" si="0"/>
        <v>0</v>
      </c>
      <c r="H62" s="94">
        <f t="shared" si="1"/>
        <v>3200</v>
      </c>
      <c r="I62" s="95">
        <f t="shared" si="2"/>
        <v>0</v>
      </c>
      <c r="J62" s="97" t="s">
        <v>661</v>
      </c>
      <c r="K62" s="69"/>
      <c r="L62" s="1"/>
      <c r="M62" s="99" t="s">
        <v>662</v>
      </c>
      <c r="N62" s="26"/>
      <c r="O62" s="53"/>
      <c r="P62" s="36"/>
      <c r="Q62" s="36"/>
      <c r="R62" s="36"/>
      <c r="S62" s="36"/>
      <c r="T62" s="36"/>
      <c r="U62" s="36">
        <v>3200</v>
      </c>
      <c r="V62" s="36"/>
      <c r="W62" s="36"/>
      <c r="X62" s="36"/>
      <c r="Y62" s="36"/>
      <c r="Z62" s="36"/>
      <c r="AA62" s="36"/>
    </row>
    <row r="63" spans="1:27" ht="99">
      <c r="A63" s="8">
        <v>59</v>
      </c>
      <c r="B63" s="1" t="s">
        <v>364</v>
      </c>
      <c r="C63" s="8" t="s">
        <v>365</v>
      </c>
      <c r="D63" s="1" t="s">
        <v>366</v>
      </c>
      <c r="E63" s="1" t="s">
        <v>367</v>
      </c>
      <c r="F63" s="94">
        <v>7000</v>
      </c>
      <c r="G63" s="94">
        <f t="shared" si="0"/>
        <v>0</v>
      </c>
      <c r="H63" s="94">
        <f t="shared" si="1"/>
        <v>7000</v>
      </c>
      <c r="I63" s="95">
        <f t="shared" si="2"/>
        <v>0</v>
      </c>
      <c r="J63" s="38">
        <v>10802</v>
      </c>
      <c r="K63" s="69"/>
      <c r="L63" s="1"/>
      <c r="M63" s="26" t="s">
        <v>368</v>
      </c>
      <c r="N63" s="26"/>
      <c r="O63" s="53"/>
      <c r="P63" s="36"/>
      <c r="Q63" s="36"/>
      <c r="R63" s="36"/>
      <c r="S63" s="36">
        <v>7000</v>
      </c>
      <c r="T63" s="36"/>
      <c r="U63" s="36"/>
      <c r="V63" s="36"/>
      <c r="W63" s="36"/>
      <c r="X63" s="36"/>
      <c r="Y63" s="36"/>
      <c r="Z63" s="36"/>
      <c r="AA63" s="36"/>
    </row>
    <row r="64" spans="1:27" ht="66">
      <c r="A64" s="8">
        <v>60</v>
      </c>
      <c r="B64" s="1" t="s">
        <v>565</v>
      </c>
      <c r="C64" s="8" t="s">
        <v>563</v>
      </c>
      <c r="D64" s="1" t="s">
        <v>564</v>
      </c>
      <c r="E64" s="1" t="s">
        <v>566</v>
      </c>
      <c r="F64" s="94">
        <v>1150</v>
      </c>
      <c r="G64" s="94">
        <f t="shared" si="0"/>
        <v>0</v>
      </c>
      <c r="H64" s="94">
        <f t="shared" si="1"/>
        <v>1150</v>
      </c>
      <c r="I64" s="95">
        <f t="shared" si="2"/>
        <v>0</v>
      </c>
      <c r="J64" s="38">
        <v>1080731</v>
      </c>
      <c r="K64" s="69"/>
      <c r="L64" s="1"/>
      <c r="M64" s="99" t="s">
        <v>567</v>
      </c>
      <c r="N64" s="26"/>
      <c r="O64" s="53"/>
      <c r="P64" s="36"/>
      <c r="Q64" s="36"/>
      <c r="R64" s="36"/>
      <c r="S64" s="36"/>
      <c r="T64" s="36">
        <v>1150</v>
      </c>
      <c r="U64" s="36"/>
      <c r="V64" s="36"/>
      <c r="W64" s="36"/>
      <c r="X64" s="36"/>
      <c r="Y64" s="36"/>
      <c r="Z64" s="36"/>
      <c r="AA64" s="36"/>
    </row>
    <row r="65" spans="1:27" ht="66">
      <c r="A65" s="8">
        <v>61</v>
      </c>
      <c r="B65" s="108" t="s">
        <v>508</v>
      </c>
      <c r="C65" s="110" t="s">
        <v>370</v>
      </c>
      <c r="D65" s="1" t="s">
        <v>665</v>
      </c>
      <c r="E65" s="1" t="s">
        <v>372</v>
      </c>
      <c r="F65" s="94">
        <v>93683</v>
      </c>
      <c r="G65" s="94">
        <f t="shared" si="0"/>
        <v>0</v>
      </c>
      <c r="H65" s="94">
        <f t="shared" si="1"/>
        <v>93683</v>
      </c>
      <c r="I65" s="95">
        <f t="shared" si="2"/>
        <v>0</v>
      </c>
      <c r="J65" s="38" t="s">
        <v>373</v>
      </c>
      <c r="K65" s="69"/>
      <c r="L65" s="1"/>
      <c r="M65" s="26" t="s">
        <v>191</v>
      </c>
      <c r="N65" s="26"/>
      <c r="O65" s="53"/>
      <c r="P65" s="36"/>
      <c r="Q65" s="36"/>
      <c r="R65" s="36"/>
      <c r="S65" s="36">
        <v>93683</v>
      </c>
      <c r="T65" s="36"/>
      <c r="U65" s="36"/>
      <c r="V65" s="36"/>
      <c r="W65" s="36"/>
      <c r="X65" s="36"/>
      <c r="Y65" s="36"/>
      <c r="Z65" s="36"/>
      <c r="AA65" s="36"/>
    </row>
    <row r="66" spans="1:27" ht="49.5">
      <c r="A66" s="8">
        <v>62</v>
      </c>
      <c r="B66" s="109"/>
      <c r="C66" s="111"/>
      <c r="D66" s="1" t="s">
        <v>666</v>
      </c>
      <c r="E66" s="1" t="s">
        <v>664</v>
      </c>
      <c r="F66" s="94">
        <v>24167</v>
      </c>
      <c r="G66" s="94">
        <f t="shared" si="0"/>
        <v>0</v>
      </c>
      <c r="H66" s="94">
        <f t="shared" si="1"/>
        <v>24167</v>
      </c>
      <c r="I66" s="95">
        <f t="shared" si="2"/>
        <v>0</v>
      </c>
      <c r="J66" s="38">
        <v>10802</v>
      </c>
      <c r="K66" s="69"/>
      <c r="L66" s="1"/>
      <c r="M66" s="99" t="s">
        <v>191</v>
      </c>
      <c r="N66" s="26"/>
      <c r="O66" s="53"/>
      <c r="P66" s="36"/>
      <c r="Q66" s="36"/>
      <c r="R66" s="36"/>
      <c r="S66" s="36"/>
      <c r="T66" s="36"/>
      <c r="U66" s="36">
        <v>24167</v>
      </c>
      <c r="V66" s="36"/>
      <c r="W66" s="36"/>
      <c r="X66" s="36"/>
      <c r="Y66" s="36"/>
      <c r="Z66" s="36"/>
      <c r="AA66" s="36"/>
    </row>
    <row r="67" spans="1:27" ht="82.5">
      <c r="A67" s="8">
        <v>63</v>
      </c>
      <c r="B67" s="1" t="s">
        <v>197</v>
      </c>
      <c r="C67" s="8" t="s">
        <v>195</v>
      </c>
      <c r="D67" s="1" t="s">
        <v>196</v>
      </c>
      <c r="E67" s="1" t="s">
        <v>198</v>
      </c>
      <c r="F67" s="94">
        <v>4000</v>
      </c>
      <c r="G67" s="94">
        <f t="shared" si="0"/>
        <v>0</v>
      </c>
      <c r="H67" s="94">
        <f t="shared" si="1"/>
        <v>4000</v>
      </c>
      <c r="I67" s="95">
        <f t="shared" si="2"/>
        <v>0</v>
      </c>
      <c r="J67" s="57" t="s">
        <v>200</v>
      </c>
      <c r="K67" s="69"/>
      <c r="L67" s="1"/>
      <c r="M67" s="26" t="s">
        <v>199</v>
      </c>
      <c r="N67" s="26"/>
      <c r="O67" s="53"/>
      <c r="P67" s="36"/>
      <c r="Q67" s="36"/>
      <c r="R67" s="36"/>
      <c r="S67" s="36"/>
      <c r="T67" s="36"/>
      <c r="U67" s="36">
        <v>4000</v>
      </c>
      <c r="V67" s="36"/>
      <c r="W67" s="36"/>
      <c r="X67" s="36"/>
      <c r="Y67" s="36"/>
      <c r="Z67" s="36"/>
      <c r="AA67" s="36"/>
    </row>
    <row r="68" spans="1:27" ht="132">
      <c r="A68" s="8">
        <v>64</v>
      </c>
      <c r="B68" s="1" t="s">
        <v>686</v>
      </c>
      <c r="C68" s="8" t="s">
        <v>667</v>
      </c>
      <c r="D68" s="1" t="s">
        <v>668</v>
      </c>
      <c r="E68" s="1" t="s">
        <v>669</v>
      </c>
      <c r="F68" s="94">
        <v>100000</v>
      </c>
      <c r="G68" s="94">
        <f t="shared" si="0"/>
        <v>56630</v>
      </c>
      <c r="H68" s="94">
        <f t="shared" si="1"/>
        <v>99310</v>
      </c>
      <c r="I68" s="95">
        <f t="shared" si="2"/>
        <v>690</v>
      </c>
      <c r="J68" s="57">
        <v>1081101</v>
      </c>
      <c r="K68" s="69"/>
      <c r="L68" s="1"/>
      <c r="M68" s="26" t="s">
        <v>670</v>
      </c>
      <c r="N68" s="26"/>
      <c r="O68" s="53"/>
      <c r="P68" s="36"/>
      <c r="Q68" s="36"/>
      <c r="R68" s="36"/>
      <c r="S68" s="36"/>
      <c r="T68" s="36"/>
      <c r="U68" s="36"/>
      <c r="V68" s="36">
        <v>42680</v>
      </c>
      <c r="W68" s="36">
        <v>56630</v>
      </c>
      <c r="X68" s="36"/>
      <c r="Y68" s="36"/>
      <c r="Z68" s="36"/>
      <c r="AA68" s="36"/>
    </row>
    <row r="69" spans="1:27" ht="165">
      <c r="A69" s="8">
        <v>65</v>
      </c>
      <c r="B69" s="1" t="s">
        <v>739</v>
      </c>
      <c r="C69" s="8" t="s">
        <v>733</v>
      </c>
      <c r="D69" s="1" t="s">
        <v>735</v>
      </c>
      <c r="E69" s="1" t="s">
        <v>734</v>
      </c>
      <c r="F69" s="94">
        <v>36000</v>
      </c>
      <c r="G69" s="94">
        <f t="shared" si="0"/>
        <v>0</v>
      </c>
      <c r="H69" s="94">
        <f t="shared" si="1"/>
        <v>0</v>
      </c>
      <c r="I69" s="95">
        <f t="shared" si="2"/>
        <v>36000</v>
      </c>
      <c r="J69" s="57">
        <v>1081231</v>
      </c>
      <c r="K69" s="69"/>
      <c r="L69" s="1"/>
      <c r="M69" s="26" t="s">
        <v>670</v>
      </c>
      <c r="N69" s="26"/>
      <c r="O69" s="53"/>
      <c r="P69" s="36"/>
      <c r="Q69" s="36"/>
      <c r="R69" s="36"/>
      <c r="S69" s="36"/>
      <c r="T69" s="36"/>
      <c r="U69" s="36"/>
      <c r="V69" s="36"/>
      <c r="W69" s="36"/>
      <c r="X69" s="36"/>
      <c r="Y69" s="36"/>
      <c r="Z69" s="36"/>
      <c r="AA69" s="36"/>
    </row>
    <row r="70" spans="1:27" ht="99">
      <c r="A70" s="8">
        <v>66</v>
      </c>
      <c r="B70" s="3" t="s">
        <v>608</v>
      </c>
      <c r="C70" s="9" t="s">
        <v>35</v>
      </c>
      <c r="D70" s="4" t="s">
        <v>36</v>
      </c>
      <c r="E70" s="3" t="s">
        <v>111</v>
      </c>
      <c r="F70" s="94">
        <v>15000</v>
      </c>
      <c r="G70" s="94">
        <f t="shared" si="0"/>
        <v>0</v>
      </c>
      <c r="H70" s="94">
        <f t="shared" si="1"/>
        <v>15000</v>
      </c>
      <c r="I70" s="95">
        <f t="shared" si="2"/>
        <v>0</v>
      </c>
      <c r="J70" s="38">
        <v>1071231</v>
      </c>
      <c r="K70" s="69"/>
      <c r="L70" s="1" t="s">
        <v>110</v>
      </c>
      <c r="M70" s="26" t="s">
        <v>127</v>
      </c>
      <c r="N70" s="26"/>
      <c r="O70" s="53"/>
      <c r="P70" s="36">
        <v>15000</v>
      </c>
      <c r="Q70" s="36"/>
      <c r="R70" s="36"/>
      <c r="S70" s="36"/>
      <c r="T70" s="36"/>
      <c r="U70" s="36"/>
      <c r="V70" s="36"/>
      <c r="W70" s="36"/>
      <c r="X70" s="36"/>
      <c r="Y70" s="36"/>
      <c r="Z70" s="36"/>
      <c r="AA70" s="36"/>
    </row>
    <row r="71" spans="1:27" ht="66">
      <c r="A71" s="8">
        <v>67</v>
      </c>
      <c r="B71" s="3" t="s">
        <v>112</v>
      </c>
      <c r="C71" s="9" t="s">
        <v>37</v>
      </c>
      <c r="D71" s="1" t="s">
        <v>113</v>
      </c>
      <c r="E71" s="3" t="s">
        <v>114</v>
      </c>
      <c r="F71" s="94">
        <v>10000</v>
      </c>
      <c r="G71" s="94">
        <f t="shared" si="0"/>
        <v>0</v>
      </c>
      <c r="H71" s="94">
        <f t="shared" si="1"/>
        <v>10000</v>
      </c>
      <c r="I71" s="95">
        <f t="shared" si="2"/>
        <v>0</v>
      </c>
      <c r="J71" s="38">
        <v>1071231</v>
      </c>
      <c r="K71" s="69"/>
      <c r="L71" s="1" t="s">
        <v>115</v>
      </c>
      <c r="M71" s="26" t="s">
        <v>127</v>
      </c>
      <c r="N71" s="26"/>
      <c r="O71" s="53"/>
      <c r="P71" s="36">
        <v>10000</v>
      </c>
      <c r="Q71" s="36"/>
      <c r="R71" s="36"/>
      <c r="S71" s="36"/>
      <c r="T71" s="36"/>
      <c r="U71" s="36"/>
      <c r="V71" s="36"/>
      <c r="W71" s="36"/>
      <c r="X71" s="36"/>
      <c r="Y71" s="36"/>
      <c r="Z71" s="36"/>
      <c r="AA71" s="36"/>
    </row>
    <row r="72" spans="1:27" ht="99">
      <c r="A72" s="8">
        <v>68</v>
      </c>
      <c r="B72" s="3" t="s">
        <v>693</v>
      </c>
      <c r="C72" s="9" t="s">
        <v>116</v>
      </c>
      <c r="D72" s="3" t="s">
        <v>705</v>
      </c>
      <c r="E72" s="3" t="s">
        <v>167</v>
      </c>
      <c r="F72" s="94">
        <v>259244</v>
      </c>
      <c r="G72" s="94">
        <f t="shared" si="0"/>
        <v>0</v>
      </c>
      <c r="H72" s="94">
        <f t="shared" si="1"/>
        <v>259244</v>
      </c>
      <c r="I72" s="95">
        <f t="shared" si="2"/>
        <v>0</v>
      </c>
      <c r="J72" s="38" t="s">
        <v>707</v>
      </c>
      <c r="K72" s="69">
        <v>43657</v>
      </c>
      <c r="L72" s="1" t="s">
        <v>690</v>
      </c>
      <c r="M72" s="26" t="s">
        <v>128</v>
      </c>
      <c r="N72" s="26" t="s">
        <v>706</v>
      </c>
      <c r="O72" s="53"/>
      <c r="P72" s="36"/>
      <c r="Q72" s="36"/>
      <c r="R72" s="36"/>
      <c r="S72" s="36"/>
      <c r="T72" s="36"/>
      <c r="U72" s="36"/>
      <c r="V72" s="36">
        <v>259244</v>
      </c>
      <c r="W72" s="36"/>
      <c r="X72" s="36"/>
      <c r="Y72" s="36"/>
      <c r="Z72" s="36"/>
      <c r="AA72" s="36"/>
    </row>
    <row r="73" spans="1:27" ht="99">
      <c r="A73" s="8">
        <v>69</v>
      </c>
      <c r="B73" s="3" t="s">
        <v>692</v>
      </c>
      <c r="C73" s="9" t="s">
        <v>116</v>
      </c>
      <c r="D73" s="3" t="s">
        <v>671</v>
      </c>
      <c r="E73" s="3" t="s">
        <v>689</v>
      </c>
      <c r="F73" s="94">
        <f>141536+900000-259244</f>
        <v>782292</v>
      </c>
      <c r="G73" s="94">
        <f aca="true" t="shared" si="3" ref="G73:G89">W73</f>
        <v>8873</v>
      </c>
      <c r="H73" s="94">
        <f aca="true" t="shared" si="4" ref="H73:H89">SUM(P73:W73)</f>
        <v>780294</v>
      </c>
      <c r="I73" s="95">
        <f aca="true" t="shared" si="5" ref="I73:I89">F73-H73</f>
        <v>1998</v>
      </c>
      <c r="J73" s="38" t="s">
        <v>59</v>
      </c>
      <c r="K73" s="102">
        <v>43706</v>
      </c>
      <c r="L73" s="1" t="s">
        <v>691</v>
      </c>
      <c r="M73" s="26" t="s">
        <v>128</v>
      </c>
      <c r="N73" s="26"/>
      <c r="O73" s="53" t="s">
        <v>168</v>
      </c>
      <c r="P73" s="36">
        <v>215677</v>
      </c>
      <c r="Q73" s="36">
        <v>40930</v>
      </c>
      <c r="R73" s="36">
        <v>42928</v>
      </c>
      <c r="S73" s="36">
        <v>125894</v>
      </c>
      <c r="T73" s="36">
        <v>150993</v>
      </c>
      <c r="U73" s="36">
        <v>108098</v>
      </c>
      <c r="V73" s="36">
        <v>86901</v>
      </c>
      <c r="W73" s="36">
        <v>8873</v>
      </c>
      <c r="X73" s="36"/>
      <c r="Y73" s="36"/>
      <c r="Z73" s="36"/>
      <c r="AA73" s="36"/>
    </row>
    <row r="74" spans="1:27" ht="49.5">
      <c r="A74" s="8">
        <v>70</v>
      </c>
      <c r="B74" s="3" t="s">
        <v>397</v>
      </c>
      <c r="C74" s="87" t="s">
        <v>398</v>
      </c>
      <c r="D74" s="3" t="s">
        <v>399</v>
      </c>
      <c r="E74" s="3" t="s">
        <v>400</v>
      </c>
      <c r="F74" s="94">
        <v>3104</v>
      </c>
      <c r="G74" s="94">
        <f t="shared" si="3"/>
        <v>0</v>
      </c>
      <c r="H74" s="94">
        <f t="shared" si="4"/>
        <v>3104</v>
      </c>
      <c r="I74" s="95">
        <f t="shared" si="5"/>
        <v>0</v>
      </c>
      <c r="J74" s="74" t="s">
        <v>401</v>
      </c>
      <c r="K74" s="69"/>
      <c r="L74" s="1"/>
      <c r="M74" s="69" t="s">
        <v>402</v>
      </c>
      <c r="N74" s="69" t="s">
        <v>403</v>
      </c>
      <c r="O74" s="53"/>
      <c r="P74" s="36"/>
      <c r="Q74" s="36"/>
      <c r="R74" s="36">
        <v>3104</v>
      </c>
      <c r="S74" s="36"/>
      <c r="T74" s="36"/>
      <c r="U74" s="36"/>
      <c r="V74" s="36"/>
      <c r="W74" s="36"/>
      <c r="X74" s="36"/>
      <c r="Y74" s="36"/>
      <c r="Z74" s="36"/>
      <c r="AA74" s="36"/>
    </row>
    <row r="75" spans="1:27" ht="115.5">
      <c r="A75" s="8">
        <v>71</v>
      </c>
      <c r="B75" s="3" t="s">
        <v>674</v>
      </c>
      <c r="C75" s="87" t="s">
        <v>640</v>
      </c>
      <c r="D75" s="3" t="s">
        <v>672</v>
      </c>
      <c r="E75" s="3" t="s">
        <v>673</v>
      </c>
      <c r="F75" s="94">
        <v>405000</v>
      </c>
      <c r="G75" s="94">
        <f t="shared" si="3"/>
        <v>0</v>
      </c>
      <c r="H75" s="94">
        <f t="shared" si="4"/>
        <v>405000</v>
      </c>
      <c r="I75" s="95">
        <f t="shared" si="5"/>
        <v>0</v>
      </c>
      <c r="J75" s="74">
        <v>108</v>
      </c>
      <c r="K75" s="69">
        <v>43633</v>
      </c>
      <c r="L75" s="1"/>
      <c r="M75" s="69" t="s">
        <v>128</v>
      </c>
      <c r="N75" s="69" t="s">
        <v>642</v>
      </c>
      <c r="O75" s="53"/>
      <c r="P75" s="36"/>
      <c r="Q75" s="36"/>
      <c r="R75" s="36"/>
      <c r="S75" s="36"/>
      <c r="T75" s="36"/>
      <c r="U75" s="36">
        <v>405000</v>
      </c>
      <c r="V75" s="36"/>
      <c r="W75" s="36"/>
      <c r="X75" s="36"/>
      <c r="Y75" s="36"/>
      <c r="Z75" s="36"/>
      <c r="AA75" s="36"/>
    </row>
    <row r="76" spans="1:27" ht="115.5">
      <c r="A76" s="8">
        <v>72</v>
      </c>
      <c r="B76" s="3" t="s">
        <v>510</v>
      </c>
      <c r="C76" s="87" t="s">
        <v>465</v>
      </c>
      <c r="D76" s="3" t="s">
        <v>464</v>
      </c>
      <c r="E76" s="3" t="s">
        <v>466</v>
      </c>
      <c r="F76" s="94">
        <v>949163</v>
      </c>
      <c r="G76" s="94">
        <f t="shared" si="3"/>
        <v>352253</v>
      </c>
      <c r="H76" s="94">
        <f t="shared" si="4"/>
        <v>949071</v>
      </c>
      <c r="I76" s="95">
        <f t="shared" si="5"/>
        <v>92</v>
      </c>
      <c r="J76" s="74" t="s">
        <v>467</v>
      </c>
      <c r="K76" s="102">
        <v>43679</v>
      </c>
      <c r="L76" s="1"/>
      <c r="M76" s="99" t="s">
        <v>468</v>
      </c>
      <c r="N76" s="69"/>
      <c r="O76" s="53"/>
      <c r="P76" s="36"/>
      <c r="Q76" s="36"/>
      <c r="R76" s="36"/>
      <c r="S76" s="36">
        <v>519614</v>
      </c>
      <c r="T76" s="36">
        <v>55409</v>
      </c>
      <c r="U76" s="36">
        <v>11652</v>
      </c>
      <c r="V76" s="36">
        <v>10143</v>
      </c>
      <c r="W76" s="36">
        <v>352253</v>
      </c>
      <c r="X76" s="36"/>
      <c r="Y76" s="36"/>
      <c r="Z76" s="36"/>
      <c r="AA76" s="36"/>
    </row>
    <row r="77" spans="1:27" ht="115.5">
      <c r="A77" s="8">
        <v>73</v>
      </c>
      <c r="B77" s="3" t="s">
        <v>511</v>
      </c>
      <c r="C77" s="87" t="s">
        <v>469</v>
      </c>
      <c r="D77" s="3" t="s">
        <v>470</v>
      </c>
      <c r="E77" s="3" t="s">
        <v>471</v>
      </c>
      <c r="F77" s="94">
        <v>35600</v>
      </c>
      <c r="G77" s="94">
        <f t="shared" si="3"/>
        <v>12764</v>
      </c>
      <c r="H77" s="94">
        <f t="shared" si="4"/>
        <v>35600</v>
      </c>
      <c r="I77" s="95">
        <f t="shared" si="5"/>
        <v>0</v>
      </c>
      <c r="J77" s="97" t="s">
        <v>472</v>
      </c>
      <c r="K77" s="69">
        <v>43678</v>
      </c>
      <c r="L77" s="1"/>
      <c r="M77" s="99" t="s">
        <v>468</v>
      </c>
      <c r="N77" s="69"/>
      <c r="O77" s="53"/>
      <c r="P77" s="36"/>
      <c r="Q77" s="36"/>
      <c r="R77" s="36"/>
      <c r="S77" s="36">
        <v>3188</v>
      </c>
      <c r="T77" s="36"/>
      <c r="U77" s="36">
        <v>19648</v>
      </c>
      <c r="V77" s="36"/>
      <c r="W77" s="36">
        <v>12764</v>
      </c>
      <c r="X77" s="36"/>
      <c r="Y77" s="36"/>
      <c r="Z77" s="36"/>
      <c r="AA77" s="36"/>
    </row>
    <row r="78" spans="1:27" ht="66">
      <c r="A78" s="8">
        <v>74</v>
      </c>
      <c r="B78" s="3" t="s">
        <v>633</v>
      </c>
      <c r="C78" s="87" t="s">
        <v>568</v>
      </c>
      <c r="D78" s="3" t="s">
        <v>569</v>
      </c>
      <c r="E78" s="3" t="s">
        <v>571</v>
      </c>
      <c r="F78" s="94">
        <v>50000</v>
      </c>
      <c r="G78" s="94">
        <f t="shared" si="3"/>
        <v>0</v>
      </c>
      <c r="H78" s="94">
        <f t="shared" si="4"/>
        <v>19308</v>
      </c>
      <c r="I78" s="95">
        <f t="shared" si="5"/>
        <v>30692</v>
      </c>
      <c r="J78" s="97" t="s">
        <v>570</v>
      </c>
      <c r="K78" s="69"/>
      <c r="L78" s="1"/>
      <c r="M78" s="99" t="s">
        <v>402</v>
      </c>
      <c r="N78" s="69"/>
      <c r="O78" s="53"/>
      <c r="P78" s="36"/>
      <c r="Q78" s="36"/>
      <c r="R78" s="36"/>
      <c r="S78" s="36"/>
      <c r="T78" s="36"/>
      <c r="U78" s="36"/>
      <c r="V78" s="36">
        <f>35922-V79</f>
        <v>19308</v>
      </c>
      <c r="W78" s="36"/>
      <c r="X78" s="36"/>
      <c r="Y78" s="36"/>
      <c r="Z78" s="36"/>
      <c r="AA78" s="36"/>
    </row>
    <row r="79" spans="1:27" ht="115.5">
      <c r="A79" s="8">
        <v>75</v>
      </c>
      <c r="B79" s="3" t="s">
        <v>678</v>
      </c>
      <c r="C79" s="87" t="s">
        <v>568</v>
      </c>
      <c r="D79" s="3" t="s">
        <v>675</v>
      </c>
      <c r="E79" s="3" t="s">
        <v>676</v>
      </c>
      <c r="F79" s="94">
        <v>40000</v>
      </c>
      <c r="G79" s="94">
        <f t="shared" si="3"/>
        <v>0</v>
      </c>
      <c r="H79" s="94">
        <f t="shared" si="4"/>
        <v>16614</v>
      </c>
      <c r="I79" s="95">
        <f t="shared" si="5"/>
        <v>23386</v>
      </c>
      <c r="J79" s="97" t="s">
        <v>677</v>
      </c>
      <c r="K79" s="69"/>
      <c r="L79" s="1"/>
      <c r="M79" s="99" t="s">
        <v>402</v>
      </c>
      <c r="N79" s="69"/>
      <c r="O79" s="53"/>
      <c r="P79" s="36"/>
      <c r="Q79" s="36"/>
      <c r="R79" s="36"/>
      <c r="S79" s="36"/>
      <c r="T79" s="36"/>
      <c r="U79" s="36"/>
      <c r="V79" s="36">
        <v>16614</v>
      </c>
      <c r="W79" s="36"/>
      <c r="X79" s="36"/>
      <c r="Y79" s="36"/>
      <c r="Z79" s="36"/>
      <c r="AA79" s="36"/>
    </row>
    <row r="80" spans="1:27" ht="82.5">
      <c r="A80" s="8">
        <v>76</v>
      </c>
      <c r="B80" s="3" t="s">
        <v>512</v>
      </c>
      <c r="C80" s="87" t="s">
        <v>473</v>
      </c>
      <c r="D80" s="3" t="s">
        <v>474</v>
      </c>
      <c r="E80" s="3" t="s">
        <v>475</v>
      </c>
      <c r="F80" s="94">
        <v>23643</v>
      </c>
      <c r="G80" s="94">
        <f t="shared" si="3"/>
        <v>0</v>
      </c>
      <c r="H80" s="94">
        <f t="shared" si="4"/>
        <v>23643</v>
      </c>
      <c r="I80" s="95">
        <f t="shared" si="5"/>
        <v>0</v>
      </c>
      <c r="J80" s="97" t="s">
        <v>446</v>
      </c>
      <c r="K80" s="69"/>
      <c r="L80" s="1"/>
      <c r="M80" s="99" t="s">
        <v>127</v>
      </c>
      <c r="N80" s="69"/>
      <c r="O80" s="53"/>
      <c r="P80" s="36"/>
      <c r="Q80" s="36"/>
      <c r="R80" s="36"/>
      <c r="S80" s="36"/>
      <c r="T80" s="36"/>
      <c r="U80" s="36">
        <v>23643</v>
      </c>
      <c r="V80" s="36"/>
      <c r="W80" s="36"/>
      <c r="X80" s="36"/>
      <c r="Y80" s="36"/>
      <c r="Z80" s="36"/>
      <c r="AA80" s="36"/>
    </row>
    <row r="81" spans="1:27" ht="69" customHeight="1">
      <c r="A81" s="8">
        <v>77</v>
      </c>
      <c r="B81" s="3" t="s">
        <v>611</v>
      </c>
      <c r="C81" s="9" t="s">
        <v>201</v>
      </c>
      <c r="D81" s="3" t="s">
        <v>612</v>
      </c>
      <c r="E81" s="3" t="s">
        <v>204</v>
      </c>
      <c r="F81" s="94">
        <f>8883</f>
        <v>8883</v>
      </c>
      <c r="G81" s="94">
        <f t="shared" si="3"/>
        <v>0</v>
      </c>
      <c r="H81" s="94">
        <f t="shared" si="4"/>
        <v>8883</v>
      </c>
      <c r="I81" s="95">
        <f t="shared" si="5"/>
        <v>0</v>
      </c>
      <c r="J81" s="38" t="s">
        <v>202</v>
      </c>
      <c r="K81" s="69" t="s">
        <v>409</v>
      </c>
      <c r="L81" s="1"/>
      <c r="M81" s="26" t="s">
        <v>127</v>
      </c>
      <c r="N81" s="76" t="s">
        <v>410</v>
      </c>
      <c r="O81" s="53"/>
      <c r="P81" s="36"/>
      <c r="Q81" s="36">
        <v>8214</v>
      </c>
      <c r="R81" s="36">
        <v>669</v>
      </c>
      <c r="S81" s="36"/>
      <c r="T81" s="36"/>
      <c r="U81" s="36"/>
      <c r="V81" s="36"/>
      <c r="W81" s="36"/>
      <c r="X81" s="36"/>
      <c r="Y81" s="36"/>
      <c r="Z81" s="36"/>
      <c r="AA81" s="36"/>
    </row>
    <row r="82" spans="1:27" ht="49.5">
      <c r="A82" s="8">
        <v>78</v>
      </c>
      <c r="B82" s="3" t="s">
        <v>411</v>
      </c>
      <c r="C82" s="9" t="s">
        <v>201</v>
      </c>
      <c r="D82" s="3" t="s">
        <v>412</v>
      </c>
      <c r="E82" s="3" t="s">
        <v>413</v>
      </c>
      <c r="F82" s="94">
        <v>57915</v>
      </c>
      <c r="G82" s="94">
        <f t="shared" si="3"/>
        <v>666</v>
      </c>
      <c r="H82" s="94">
        <f t="shared" si="4"/>
        <v>57915</v>
      </c>
      <c r="I82" s="95">
        <f t="shared" si="5"/>
        <v>0</v>
      </c>
      <c r="J82" s="74" t="s">
        <v>200</v>
      </c>
      <c r="K82" s="69">
        <v>43682</v>
      </c>
      <c r="L82" s="1"/>
      <c r="M82" s="26" t="s">
        <v>127</v>
      </c>
      <c r="N82" s="76"/>
      <c r="O82" s="53"/>
      <c r="P82" s="36"/>
      <c r="Q82" s="36"/>
      <c r="R82" s="36">
        <v>8667</v>
      </c>
      <c r="S82" s="36">
        <v>11583</v>
      </c>
      <c r="T82" s="36">
        <v>12483</v>
      </c>
      <c r="U82" s="36">
        <v>12933</v>
      </c>
      <c r="V82" s="36">
        <v>11583</v>
      </c>
      <c r="W82" s="36">
        <v>666</v>
      </c>
      <c r="X82" s="36"/>
      <c r="Y82" s="36"/>
      <c r="Z82" s="36"/>
      <c r="AA82" s="36"/>
    </row>
    <row r="83" spans="1:27" ht="115.5">
      <c r="A83" s="8">
        <v>79</v>
      </c>
      <c r="B83" s="3" t="s">
        <v>635</v>
      </c>
      <c r="C83" s="9" t="s">
        <v>572</v>
      </c>
      <c r="D83" s="3" t="s">
        <v>574</v>
      </c>
      <c r="E83" s="3" t="s">
        <v>573</v>
      </c>
      <c r="F83" s="94">
        <v>14675</v>
      </c>
      <c r="G83" s="94">
        <f t="shared" si="3"/>
        <v>0</v>
      </c>
      <c r="H83" s="94">
        <f t="shared" si="4"/>
        <v>14675</v>
      </c>
      <c r="I83" s="95">
        <f t="shared" si="5"/>
        <v>0</v>
      </c>
      <c r="J83" s="97" t="s">
        <v>482</v>
      </c>
      <c r="K83" s="69"/>
      <c r="L83" s="1"/>
      <c r="M83" s="99" t="s">
        <v>127</v>
      </c>
      <c r="N83" s="76"/>
      <c r="O83" s="53"/>
      <c r="P83" s="36"/>
      <c r="Q83" s="36"/>
      <c r="R83" s="36"/>
      <c r="S83" s="36"/>
      <c r="T83" s="36"/>
      <c r="U83" s="36"/>
      <c r="V83" s="36">
        <v>14675</v>
      </c>
      <c r="W83" s="36"/>
      <c r="X83" s="36"/>
      <c r="Y83" s="36"/>
      <c r="Z83" s="36"/>
      <c r="AA83" s="36"/>
    </row>
    <row r="84" spans="1:27" s="88" customFormat="1" ht="82.5">
      <c r="A84" s="8">
        <v>80</v>
      </c>
      <c r="B84" s="59" t="s">
        <v>185</v>
      </c>
      <c r="C84" s="60" t="s">
        <v>184</v>
      </c>
      <c r="D84" s="61" t="s">
        <v>695</v>
      </c>
      <c r="E84" s="59" t="s">
        <v>187</v>
      </c>
      <c r="F84" s="96">
        <v>96660</v>
      </c>
      <c r="G84" s="94">
        <f t="shared" si="3"/>
        <v>0</v>
      </c>
      <c r="H84" s="94">
        <f t="shared" si="4"/>
        <v>96660</v>
      </c>
      <c r="I84" s="95">
        <f t="shared" si="5"/>
        <v>0</v>
      </c>
      <c r="J84" s="57" t="s">
        <v>188</v>
      </c>
      <c r="K84" s="70" t="s">
        <v>420</v>
      </c>
      <c r="L84" s="61"/>
      <c r="M84" s="63" t="s">
        <v>128</v>
      </c>
      <c r="N84" s="63" t="s">
        <v>421</v>
      </c>
      <c r="O84" s="64"/>
      <c r="P84" s="65"/>
      <c r="Q84" s="65">
        <v>96660</v>
      </c>
      <c r="R84" s="65"/>
      <c r="S84" s="65"/>
      <c r="T84" s="65"/>
      <c r="U84" s="65"/>
      <c r="V84" s="65"/>
      <c r="W84" s="65"/>
      <c r="X84" s="65"/>
      <c r="Y84" s="65"/>
      <c r="Z84" s="65"/>
      <c r="AA84" s="65"/>
    </row>
    <row r="85" spans="1:27" s="88" customFormat="1" ht="132">
      <c r="A85" s="8">
        <v>81</v>
      </c>
      <c r="B85" s="59" t="s">
        <v>422</v>
      </c>
      <c r="C85" s="60" t="s">
        <v>184</v>
      </c>
      <c r="D85" s="61" t="s">
        <v>423</v>
      </c>
      <c r="E85" s="59" t="s">
        <v>424</v>
      </c>
      <c r="F85" s="96">
        <v>41616</v>
      </c>
      <c r="G85" s="94">
        <f t="shared" si="3"/>
        <v>0</v>
      </c>
      <c r="H85" s="94">
        <f t="shared" si="4"/>
        <v>41616</v>
      </c>
      <c r="I85" s="95">
        <f t="shared" si="5"/>
        <v>0</v>
      </c>
      <c r="J85" s="74" t="s">
        <v>425</v>
      </c>
      <c r="K85" s="70">
        <v>43663</v>
      </c>
      <c r="L85" s="61"/>
      <c r="M85" s="63" t="s">
        <v>124</v>
      </c>
      <c r="N85" s="60" t="s">
        <v>711</v>
      </c>
      <c r="O85" s="64"/>
      <c r="P85" s="65"/>
      <c r="Q85" s="65"/>
      <c r="R85" s="65"/>
      <c r="S85" s="65">
        <v>4680</v>
      </c>
      <c r="T85" s="65">
        <v>2349</v>
      </c>
      <c r="U85" s="65">
        <v>30831</v>
      </c>
      <c r="V85" s="65">
        <v>3756</v>
      </c>
      <c r="W85" s="65"/>
      <c r="X85" s="65"/>
      <c r="Y85" s="65"/>
      <c r="Z85" s="65"/>
      <c r="AA85" s="65"/>
    </row>
    <row r="86" spans="1:27" s="88" customFormat="1" ht="165">
      <c r="A86" s="8">
        <v>82</v>
      </c>
      <c r="B86" s="59" t="s">
        <v>687</v>
      </c>
      <c r="C86" s="60" t="s">
        <v>679</v>
      </c>
      <c r="D86" s="61" t="s">
        <v>680</v>
      </c>
      <c r="E86" s="59" t="s">
        <v>681</v>
      </c>
      <c r="F86" s="96">
        <v>57390</v>
      </c>
      <c r="G86" s="94">
        <f t="shared" si="3"/>
        <v>0</v>
      </c>
      <c r="H86" s="94">
        <f t="shared" si="4"/>
        <v>57390</v>
      </c>
      <c r="I86" s="95">
        <f t="shared" si="5"/>
        <v>0</v>
      </c>
      <c r="J86" s="74" t="s">
        <v>682</v>
      </c>
      <c r="K86" s="70">
        <v>43663</v>
      </c>
      <c r="L86" s="61"/>
      <c r="M86" s="99" t="s">
        <v>124</v>
      </c>
      <c r="N86" s="60" t="s">
        <v>710</v>
      </c>
      <c r="O86" s="64"/>
      <c r="P86" s="65"/>
      <c r="Q86" s="65"/>
      <c r="R86" s="65"/>
      <c r="S86" s="65"/>
      <c r="T86" s="65"/>
      <c r="U86" s="65">
        <v>50848</v>
      </c>
      <c r="V86" s="65">
        <v>6542</v>
      </c>
      <c r="W86" s="65"/>
      <c r="X86" s="65"/>
      <c r="Y86" s="65"/>
      <c r="Z86" s="65"/>
      <c r="AA86" s="65"/>
    </row>
    <row r="87" spans="1:27" s="88" customFormat="1" ht="132">
      <c r="A87" s="8">
        <v>83</v>
      </c>
      <c r="B87" s="59" t="s">
        <v>579</v>
      </c>
      <c r="C87" s="60" t="s">
        <v>575</v>
      </c>
      <c r="D87" s="61" t="s">
        <v>578</v>
      </c>
      <c r="E87" s="59" t="s">
        <v>577</v>
      </c>
      <c r="F87" s="96">
        <v>600000</v>
      </c>
      <c r="G87" s="94">
        <f t="shared" si="3"/>
        <v>600000</v>
      </c>
      <c r="H87" s="94">
        <f t="shared" si="4"/>
        <v>600000</v>
      </c>
      <c r="I87" s="95">
        <f t="shared" si="5"/>
        <v>0</v>
      </c>
      <c r="J87" s="97" t="s">
        <v>59</v>
      </c>
      <c r="K87" s="70">
        <v>43706</v>
      </c>
      <c r="L87" s="61"/>
      <c r="M87" s="63" t="s">
        <v>128</v>
      </c>
      <c r="N87" s="63"/>
      <c r="O87" s="64"/>
      <c r="P87" s="65"/>
      <c r="Q87" s="65"/>
      <c r="R87" s="65"/>
      <c r="S87" s="65"/>
      <c r="T87" s="65"/>
      <c r="U87" s="65"/>
      <c r="V87" s="65"/>
      <c r="W87" s="65">
        <v>600000</v>
      </c>
      <c r="X87" s="65"/>
      <c r="Y87" s="65"/>
      <c r="Z87" s="65"/>
      <c r="AA87" s="65"/>
    </row>
    <row r="88" spans="1:27" s="88" customFormat="1" ht="82.5">
      <c r="A88" s="8">
        <v>84</v>
      </c>
      <c r="B88" s="59" t="s">
        <v>582</v>
      </c>
      <c r="C88" s="60" t="s">
        <v>534</v>
      </c>
      <c r="D88" s="61" t="s">
        <v>535</v>
      </c>
      <c r="E88" s="59" t="s">
        <v>580</v>
      </c>
      <c r="F88" s="96">
        <v>207182</v>
      </c>
      <c r="G88" s="94">
        <f t="shared" si="3"/>
        <v>0</v>
      </c>
      <c r="H88" s="94">
        <f t="shared" si="4"/>
        <v>207182</v>
      </c>
      <c r="I88" s="95">
        <f t="shared" si="5"/>
        <v>0</v>
      </c>
      <c r="J88" s="74" t="s">
        <v>344</v>
      </c>
      <c r="K88" s="70">
        <v>43588</v>
      </c>
      <c r="L88" s="61"/>
      <c r="M88" s="63" t="s">
        <v>123</v>
      </c>
      <c r="N88" s="63" t="s">
        <v>537</v>
      </c>
      <c r="O88" s="64"/>
      <c r="P88" s="65"/>
      <c r="Q88" s="65"/>
      <c r="R88" s="65"/>
      <c r="S88" s="65"/>
      <c r="T88" s="65">
        <v>207182</v>
      </c>
      <c r="U88" s="65"/>
      <c r="V88" s="65"/>
      <c r="W88" s="65"/>
      <c r="X88" s="65"/>
      <c r="Y88" s="65"/>
      <c r="Z88" s="65"/>
      <c r="AA88" s="65"/>
    </row>
    <row r="89" spans="1:27" s="88" customFormat="1" ht="82.5">
      <c r="A89" s="8">
        <v>85</v>
      </c>
      <c r="B89" s="59" t="s">
        <v>513</v>
      </c>
      <c r="C89" s="60" t="s">
        <v>477</v>
      </c>
      <c r="D89" s="61" t="s">
        <v>583</v>
      </c>
      <c r="E89" s="1" t="s">
        <v>146</v>
      </c>
      <c r="F89" s="96">
        <f>26400+3600</f>
        <v>30000</v>
      </c>
      <c r="G89" s="94">
        <f t="shared" si="3"/>
        <v>0</v>
      </c>
      <c r="H89" s="94">
        <f t="shared" si="4"/>
        <v>30000</v>
      </c>
      <c r="I89" s="95">
        <f t="shared" si="5"/>
        <v>0</v>
      </c>
      <c r="J89" s="38" t="s">
        <v>59</v>
      </c>
      <c r="K89" s="70">
        <v>43685</v>
      </c>
      <c r="L89" s="1" t="s">
        <v>480</v>
      </c>
      <c r="M89" s="63" t="s">
        <v>121</v>
      </c>
      <c r="N89" s="63"/>
      <c r="O89" s="64"/>
      <c r="P89" s="65"/>
      <c r="Q89" s="65"/>
      <c r="R89" s="65"/>
      <c r="S89" s="65"/>
      <c r="T89" s="65">
        <v>30000</v>
      </c>
      <c r="U89" s="65"/>
      <c r="V89" s="65"/>
      <c r="W89" s="65"/>
      <c r="X89" s="65"/>
      <c r="Y89" s="65"/>
      <c r="Z89" s="65"/>
      <c r="AA89" s="65"/>
    </row>
    <row r="90" spans="1:27" s="88" customFormat="1" ht="99">
      <c r="A90" s="8">
        <v>86</v>
      </c>
      <c r="B90" s="59" t="s">
        <v>759</v>
      </c>
      <c r="C90" s="60" t="s">
        <v>756</v>
      </c>
      <c r="D90" s="61" t="s">
        <v>757</v>
      </c>
      <c r="E90" s="1" t="s">
        <v>145</v>
      </c>
      <c r="F90" s="96">
        <v>1387342</v>
      </c>
      <c r="G90" s="94">
        <f>W90</f>
        <v>17997</v>
      </c>
      <c r="H90" s="94">
        <f>SUM(P90:W90)</f>
        <v>17997</v>
      </c>
      <c r="I90" s="95">
        <f>F90-H90</f>
        <v>1369345</v>
      </c>
      <c r="J90" s="38"/>
      <c r="K90" s="70"/>
      <c r="L90" s="1"/>
      <c r="M90" s="63" t="s">
        <v>758</v>
      </c>
      <c r="N90" s="63"/>
      <c r="O90" s="64"/>
      <c r="P90" s="65"/>
      <c r="Q90" s="65"/>
      <c r="R90" s="65"/>
      <c r="S90" s="65"/>
      <c r="T90" s="65"/>
      <c r="U90" s="65"/>
      <c r="V90" s="65"/>
      <c r="W90" s="65">
        <v>17997</v>
      </c>
      <c r="X90" s="65"/>
      <c r="Y90" s="65"/>
      <c r="Z90" s="65"/>
      <c r="AA90" s="65"/>
    </row>
    <row r="91" spans="1:27" s="80" customFormat="1" ht="24.75" customHeight="1">
      <c r="A91" s="42"/>
      <c r="B91" s="43" t="s">
        <v>1</v>
      </c>
      <c r="C91" s="44"/>
      <c r="D91" s="46"/>
      <c r="E91" s="46"/>
      <c r="F91" s="47">
        <f>SUM(F5:F90)</f>
        <v>19387788</v>
      </c>
      <c r="G91" s="47">
        <f>SUM(G5:G90)</f>
        <v>1714772</v>
      </c>
      <c r="H91" s="47">
        <f>SUM(H5:H90)</f>
        <v>16184879</v>
      </c>
      <c r="I91" s="47">
        <f>SUM(I5:I90)</f>
        <v>3202909</v>
      </c>
      <c r="J91" s="48"/>
      <c r="K91" s="71"/>
      <c r="L91" s="89"/>
      <c r="M91" s="75"/>
      <c r="N91" s="75"/>
      <c r="O91" s="54"/>
      <c r="P91" s="37"/>
      <c r="Q91" s="37"/>
      <c r="R91" s="37"/>
      <c r="S91" s="37"/>
      <c r="T91" s="37"/>
      <c r="U91" s="37"/>
      <c r="V91" s="37"/>
      <c r="W91" s="37"/>
      <c r="X91" s="37"/>
      <c r="Y91" s="37"/>
      <c r="Z91" s="37"/>
      <c r="AA91" s="37"/>
    </row>
    <row r="92" spans="1:10" ht="6" customHeight="1">
      <c r="A92" s="13"/>
      <c r="B92" s="14"/>
      <c r="C92" s="15"/>
      <c r="D92" s="90"/>
      <c r="E92" s="14"/>
      <c r="F92" s="14"/>
      <c r="G92" s="14"/>
      <c r="H92" s="14"/>
      <c r="I92" s="14"/>
      <c r="J92" s="15"/>
    </row>
    <row r="93" spans="1:7" ht="16.5" hidden="1">
      <c r="A93" s="112" t="s">
        <v>2</v>
      </c>
      <c r="B93" s="112"/>
      <c r="C93" s="112"/>
      <c r="D93" s="112"/>
      <c r="E93" s="112"/>
      <c r="F93" s="112"/>
      <c r="G93" s="112"/>
    </row>
    <row r="94" spans="1:7" ht="16.5" hidden="1">
      <c r="A94" s="113" t="s">
        <v>3</v>
      </c>
      <c r="B94" s="113"/>
      <c r="C94" s="113"/>
      <c r="D94" s="113"/>
      <c r="E94" s="113"/>
      <c r="F94" s="113"/>
      <c r="G94" s="113"/>
    </row>
    <row r="95" spans="1:7" ht="16.5" hidden="1">
      <c r="A95" s="104" t="s">
        <v>4</v>
      </c>
      <c r="B95" s="104"/>
      <c r="C95" s="104"/>
      <c r="D95" s="104"/>
      <c r="E95" s="104"/>
      <c r="F95" s="104"/>
      <c r="G95" s="104"/>
    </row>
    <row r="96" spans="1:32" s="17" customFormat="1" ht="16.5" hidden="1">
      <c r="A96" s="104" t="s">
        <v>5</v>
      </c>
      <c r="B96" s="104"/>
      <c r="C96" s="104"/>
      <c r="D96" s="104"/>
      <c r="E96" s="104"/>
      <c r="F96" s="104"/>
      <c r="G96" s="104"/>
      <c r="J96" s="25"/>
      <c r="K96" s="72"/>
      <c r="L96" s="81"/>
      <c r="M96" s="91"/>
      <c r="N96" s="91"/>
      <c r="O96" s="92"/>
      <c r="P96" s="93"/>
      <c r="Q96" s="93"/>
      <c r="R96" s="93"/>
      <c r="S96" s="93"/>
      <c r="T96" s="93"/>
      <c r="U96" s="93"/>
      <c r="V96" s="93"/>
      <c r="W96" s="93"/>
      <c r="X96" s="93"/>
      <c r="Y96" s="93"/>
      <c r="Z96" s="93"/>
      <c r="AA96" s="93"/>
      <c r="AB96" s="81"/>
      <c r="AC96" s="81"/>
      <c r="AD96" s="81"/>
      <c r="AE96" s="81"/>
      <c r="AF96" s="81"/>
    </row>
    <row r="97" spans="1:32" s="17" customFormat="1" ht="19.5">
      <c r="A97" s="105" t="s">
        <v>6</v>
      </c>
      <c r="B97" s="105"/>
      <c r="C97" s="105"/>
      <c r="D97" s="19"/>
      <c r="E97" s="106" t="s">
        <v>7</v>
      </c>
      <c r="F97" s="106"/>
      <c r="G97" s="106"/>
      <c r="J97" s="25"/>
      <c r="K97" s="72"/>
      <c r="L97" s="81"/>
      <c r="M97" s="91"/>
      <c r="N97" s="91"/>
      <c r="O97" s="92"/>
      <c r="P97" s="93"/>
      <c r="Q97" s="93"/>
      <c r="R97" s="93"/>
      <c r="S97" s="93"/>
      <c r="T97" s="93"/>
      <c r="U97" s="93"/>
      <c r="V97" s="93"/>
      <c r="W97" s="93"/>
      <c r="X97" s="93"/>
      <c r="Y97" s="93"/>
      <c r="Z97" s="93"/>
      <c r="AA97" s="93"/>
      <c r="AB97" s="81"/>
      <c r="AC97" s="81"/>
      <c r="AD97" s="81"/>
      <c r="AE97" s="81"/>
      <c r="AF97" s="81"/>
    </row>
  </sheetData>
  <sheetProtection/>
  <autoFilter ref="A4:AH91"/>
  <mergeCells count="25">
    <mergeCell ref="F3:F4"/>
    <mergeCell ref="G3:H3"/>
    <mergeCell ref="I3:I4"/>
    <mergeCell ref="K3:K4"/>
    <mergeCell ref="L3:L4"/>
    <mergeCell ref="M3:M4"/>
    <mergeCell ref="N3:N4"/>
    <mergeCell ref="O3:O4"/>
    <mergeCell ref="A1:L1"/>
    <mergeCell ref="A2:L2"/>
    <mergeCell ref="A3:A4"/>
    <mergeCell ref="B3:B4"/>
    <mergeCell ref="C3:C4"/>
    <mergeCell ref="D3:D4"/>
    <mergeCell ref="E3:E4"/>
    <mergeCell ref="A96:G96"/>
    <mergeCell ref="A97:C97"/>
    <mergeCell ref="E97:G97"/>
    <mergeCell ref="P3:AA3"/>
    <mergeCell ref="B65:B66"/>
    <mergeCell ref="C65:C66"/>
    <mergeCell ref="A93:G93"/>
    <mergeCell ref="A94:G94"/>
    <mergeCell ref="A95:G95"/>
    <mergeCell ref="J3:J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J93"/>
  <sheetViews>
    <sheetView zoomScalePageLayoutView="0" workbookViewId="0" topLeftCell="A1">
      <pane xSplit="3" ySplit="4" topLeftCell="D78" activePane="bottomRight" state="frozen"/>
      <selection pane="topLeft" activeCell="A1" sqref="A1"/>
      <selection pane="topRight" activeCell="D1" sqref="D1"/>
      <selection pane="bottomLeft" activeCell="A5" sqref="A5"/>
      <selection pane="bottomRight" activeCell="B67" sqref="B67"/>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4" t="s">
        <v>8</v>
      </c>
      <c r="B1" s="114"/>
      <c r="C1" s="114"/>
      <c r="D1" s="114"/>
      <c r="E1" s="114"/>
      <c r="F1" s="114"/>
      <c r="G1" s="114"/>
      <c r="H1" s="114"/>
      <c r="I1" s="114"/>
      <c r="J1" s="114"/>
      <c r="K1" s="114"/>
      <c r="L1" s="114"/>
      <c r="M1" s="77"/>
      <c r="N1" s="77"/>
      <c r="O1" s="78"/>
      <c r="P1" s="79"/>
      <c r="Q1" s="79"/>
      <c r="R1" s="79"/>
      <c r="S1" s="79"/>
      <c r="T1" s="79"/>
      <c r="U1" s="79"/>
      <c r="V1" s="79"/>
      <c r="W1" s="79"/>
      <c r="X1" s="79"/>
      <c r="Y1" s="79"/>
      <c r="Z1" s="79"/>
      <c r="AA1" s="79"/>
    </row>
    <row r="2" spans="1:27" s="80" customFormat="1" ht="19.5">
      <c r="A2" s="115" t="s">
        <v>709</v>
      </c>
      <c r="B2" s="115"/>
      <c r="C2" s="115"/>
      <c r="D2" s="115"/>
      <c r="E2" s="115"/>
      <c r="F2" s="115"/>
      <c r="G2" s="115"/>
      <c r="H2" s="115"/>
      <c r="I2" s="115"/>
      <c r="J2" s="115"/>
      <c r="K2" s="115"/>
      <c r="L2" s="115"/>
      <c r="M2" s="77"/>
      <c r="N2" s="77"/>
      <c r="O2" s="78"/>
      <c r="P2" s="79"/>
      <c r="Q2" s="79"/>
      <c r="R2" s="79"/>
      <c r="S2" s="79"/>
      <c r="T2" s="79"/>
      <c r="U2" s="79"/>
      <c r="V2" s="79"/>
      <c r="W2" s="79"/>
      <c r="X2" s="79"/>
      <c r="Y2" s="79"/>
      <c r="Z2" s="79"/>
      <c r="AA2" s="79"/>
    </row>
    <row r="3" spans="1:27" s="80" customFormat="1" ht="16.5">
      <c r="A3" s="116" t="s">
        <v>514</v>
      </c>
      <c r="B3" s="107" t="s">
        <v>46</v>
      </c>
      <c r="C3" s="107" t="s">
        <v>591</v>
      </c>
      <c r="D3" s="107" t="s">
        <v>48</v>
      </c>
      <c r="E3" s="107" t="s">
        <v>49</v>
      </c>
      <c r="F3" s="107" t="s">
        <v>50</v>
      </c>
      <c r="G3" s="118" t="s">
        <v>0</v>
      </c>
      <c r="H3" s="119"/>
      <c r="I3" s="120" t="s">
        <v>51</v>
      </c>
      <c r="J3" s="107" t="s">
        <v>55</v>
      </c>
      <c r="K3" s="122" t="s">
        <v>56</v>
      </c>
      <c r="L3" s="107" t="s">
        <v>52</v>
      </c>
      <c r="M3" s="107" t="s">
        <v>119</v>
      </c>
      <c r="N3" s="107" t="s">
        <v>220</v>
      </c>
      <c r="O3" s="107" t="s">
        <v>140</v>
      </c>
      <c r="P3" s="107" t="s">
        <v>141</v>
      </c>
      <c r="Q3" s="107"/>
      <c r="R3" s="107"/>
      <c r="S3" s="107"/>
      <c r="T3" s="107"/>
      <c r="U3" s="107"/>
      <c r="V3" s="107"/>
      <c r="W3" s="107"/>
      <c r="X3" s="107"/>
      <c r="Y3" s="107"/>
      <c r="Z3" s="107"/>
      <c r="AA3" s="107"/>
    </row>
    <row r="4" spans="1:27" s="80" customFormat="1" ht="33">
      <c r="A4" s="117"/>
      <c r="B4" s="107"/>
      <c r="C4" s="107"/>
      <c r="D4" s="107"/>
      <c r="E4" s="107"/>
      <c r="F4" s="107"/>
      <c r="G4" s="7" t="s">
        <v>53</v>
      </c>
      <c r="H4" s="7" t="s">
        <v>54</v>
      </c>
      <c r="I4" s="121"/>
      <c r="J4" s="107"/>
      <c r="K4" s="122"/>
      <c r="L4" s="107"/>
      <c r="M4" s="107"/>
      <c r="N4" s="107"/>
      <c r="O4" s="107"/>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V5</f>
        <v>0</v>
      </c>
      <c r="H5" s="94">
        <f>SUM(P5:V5)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3">V6</f>
        <v>164809</v>
      </c>
      <c r="H6" s="94">
        <f aca="true" t="shared" si="1" ref="H6:H73">SUM(P6:V6)</f>
        <v>697782</v>
      </c>
      <c r="I6" s="95">
        <f aca="true" t="shared" si="2" ref="I6:I73">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8905</v>
      </c>
      <c r="H7" s="94">
        <f t="shared" si="1"/>
        <v>435155</v>
      </c>
      <c r="I7" s="95">
        <f t="shared" si="2"/>
        <v>33726</v>
      </c>
      <c r="J7" s="38" t="s">
        <v>59</v>
      </c>
      <c r="K7" s="69"/>
      <c r="L7" s="1" t="s">
        <v>242</v>
      </c>
      <c r="M7" s="26" t="s">
        <v>121</v>
      </c>
      <c r="N7" s="26"/>
      <c r="O7" s="53"/>
      <c r="P7" s="36">
        <v>113165</v>
      </c>
      <c r="Q7" s="36"/>
      <c r="R7" s="36">
        <v>150572</v>
      </c>
      <c r="S7" s="36">
        <v>54171</v>
      </c>
      <c r="T7" s="36">
        <v>54171</v>
      </c>
      <c r="U7" s="36">
        <v>54171</v>
      </c>
      <c r="V7" s="36">
        <v>8905</v>
      </c>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46543</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3000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23828</v>
      </c>
      <c r="H18" s="94">
        <f t="shared" si="1"/>
        <v>23828</v>
      </c>
      <c r="I18" s="95">
        <f t="shared" si="2"/>
        <v>9172</v>
      </c>
      <c r="J18" s="38" t="s">
        <v>59</v>
      </c>
      <c r="K18" s="69"/>
      <c r="L18" s="1"/>
      <c r="M18" s="26" t="s">
        <v>716</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V19</f>
        <v>11847</v>
      </c>
      <c r="H19" s="94">
        <f>SUM(P19:V19)</f>
        <v>20000</v>
      </c>
      <c r="I19" s="95">
        <f>F19-H19</f>
        <v>0</v>
      </c>
      <c r="J19" s="38" t="s">
        <v>718</v>
      </c>
      <c r="K19" s="69">
        <v>43671</v>
      </c>
      <c r="L19" s="1" t="s">
        <v>715</v>
      </c>
      <c r="M19" s="26" t="s">
        <v>717</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11203</v>
      </c>
      <c r="H20" s="94">
        <f t="shared" si="1"/>
        <v>11203</v>
      </c>
      <c r="I20" s="95">
        <f t="shared" si="2"/>
        <v>108797</v>
      </c>
      <c r="J20" s="38" t="s">
        <v>59</v>
      </c>
      <c r="K20" s="69"/>
      <c r="L20" s="1" t="s">
        <v>95</v>
      </c>
      <c r="M20" s="26" t="s">
        <v>121</v>
      </c>
      <c r="N20" s="26"/>
      <c r="O20" s="53"/>
      <c r="P20" s="36">
        <v>0</v>
      </c>
      <c r="Q20" s="36"/>
      <c r="R20" s="36"/>
      <c r="S20" s="36"/>
      <c r="T20" s="36"/>
      <c r="U20" s="36"/>
      <c r="V20" s="36">
        <v>11203</v>
      </c>
      <c r="W20" s="36"/>
      <c r="X20" s="36"/>
      <c r="Y20" s="36"/>
      <c r="Z20" s="36"/>
      <c r="AA20" s="36"/>
    </row>
    <row r="21" spans="1:27" ht="99">
      <c r="A21" s="8">
        <v>17</v>
      </c>
      <c r="B21" s="1" t="s">
        <v>497</v>
      </c>
      <c r="C21" s="8" t="s">
        <v>435</v>
      </c>
      <c r="D21" s="2" t="s">
        <v>541</v>
      </c>
      <c r="E21" s="1" t="s">
        <v>600</v>
      </c>
      <c r="F21" s="94">
        <f>140216-26400+275400</f>
        <v>389216</v>
      </c>
      <c r="G21" s="94">
        <f t="shared" si="0"/>
        <v>69574</v>
      </c>
      <c r="H21" s="94">
        <f t="shared" si="1"/>
        <v>304801</v>
      </c>
      <c r="I21" s="95">
        <f t="shared" si="2"/>
        <v>84415</v>
      </c>
      <c r="J21" s="38" t="s">
        <v>59</v>
      </c>
      <c r="K21" s="69"/>
      <c r="L21" s="1" t="s">
        <v>620</v>
      </c>
      <c r="M21" s="26" t="s">
        <v>121</v>
      </c>
      <c r="N21" s="26"/>
      <c r="O21" s="53"/>
      <c r="P21" s="36">
        <v>13412</v>
      </c>
      <c r="Q21" s="36"/>
      <c r="R21" s="36">
        <v>28091</v>
      </c>
      <c r="S21" s="36">
        <v>32588</v>
      </c>
      <c r="T21" s="36">
        <v>93711</v>
      </c>
      <c r="U21" s="36">
        <v>67425</v>
      </c>
      <c r="V21" s="36">
        <v>69574</v>
      </c>
      <c r="W21" s="36"/>
      <c r="X21" s="36"/>
      <c r="Y21" s="36"/>
      <c r="Z21" s="36"/>
      <c r="AA21" s="36"/>
    </row>
    <row r="22" spans="1:27" ht="66">
      <c r="A22" s="8">
        <v>18</v>
      </c>
      <c r="B22" s="1" t="s">
        <v>11</v>
      </c>
      <c r="C22" s="8" t="s">
        <v>62</v>
      </c>
      <c r="D22" s="11" t="s">
        <v>13</v>
      </c>
      <c r="E22" s="1" t="s">
        <v>159</v>
      </c>
      <c r="F22" s="94">
        <v>363151</v>
      </c>
      <c r="G22" s="94">
        <f t="shared" si="0"/>
        <v>124719</v>
      </c>
      <c r="H22" s="94">
        <f t="shared" si="1"/>
        <v>289569</v>
      </c>
      <c r="I22" s="95">
        <f t="shared" si="2"/>
        <v>73582</v>
      </c>
      <c r="J22" s="38" t="s">
        <v>59</v>
      </c>
      <c r="K22" s="69"/>
      <c r="L22" s="1" t="s">
        <v>97</v>
      </c>
      <c r="M22" s="26" t="s">
        <v>121</v>
      </c>
      <c r="N22" s="63"/>
      <c r="O22" s="73" t="s">
        <v>301</v>
      </c>
      <c r="P22" s="36">
        <v>10550</v>
      </c>
      <c r="Q22" s="36"/>
      <c r="R22" s="36">
        <v>8806</v>
      </c>
      <c r="S22" s="36">
        <v>38229</v>
      </c>
      <c r="T22" s="36">
        <v>47182</v>
      </c>
      <c r="U22" s="36">
        <v>60083</v>
      </c>
      <c r="V22" s="36">
        <v>124719</v>
      </c>
      <c r="W22" s="36"/>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V24</f>
        <v>0</v>
      </c>
      <c r="H24" s="94">
        <f>SUM(P24:V24)</f>
        <v>0</v>
      </c>
      <c r="I24" s="95">
        <f>F24-H24</f>
        <v>216825</v>
      </c>
      <c r="J24" s="38" t="s">
        <v>723</v>
      </c>
      <c r="K24" s="69"/>
      <c r="L24" s="1"/>
      <c r="M24" s="26" t="s">
        <v>724</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20000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11497</v>
      </c>
      <c r="H28" s="94">
        <f t="shared" si="1"/>
        <v>46680</v>
      </c>
      <c r="I28" s="95">
        <f t="shared" si="2"/>
        <v>6501</v>
      </c>
      <c r="J28" s="97">
        <v>1080731</v>
      </c>
      <c r="K28" s="69"/>
      <c r="L28" s="53" t="s">
        <v>601</v>
      </c>
      <c r="M28" s="26" t="s">
        <v>546</v>
      </c>
      <c r="N28" s="74"/>
      <c r="O28" s="53"/>
      <c r="P28" s="36"/>
      <c r="Q28" s="36"/>
      <c r="R28" s="36"/>
      <c r="S28" s="36"/>
      <c r="T28" s="36"/>
      <c r="U28" s="36">
        <v>35183</v>
      </c>
      <c r="V28" s="36">
        <v>11497</v>
      </c>
      <c r="W28" s="36"/>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c r="C30" s="8" t="s">
        <v>530</v>
      </c>
      <c r="D30" s="11" t="s">
        <v>532</v>
      </c>
      <c r="E30" s="1" t="s">
        <v>623</v>
      </c>
      <c r="F30" s="94">
        <v>4000</v>
      </c>
      <c r="G30" s="94">
        <f t="shared" si="0"/>
        <v>0</v>
      </c>
      <c r="H30" s="94">
        <f t="shared" si="1"/>
        <v>4000</v>
      </c>
      <c r="I30" s="95">
        <f t="shared" si="2"/>
        <v>0</v>
      </c>
      <c r="J30" s="97" t="s">
        <v>533</v>
      </c>
      <c r="K30" s="69">
        <v>43628</v>
      </c>
      <c r="L30" s="1"/>
      <c r="M30" s="100" t="s">
        <v>124</v>
      </c>
      <c r="N30" s="74" t="s">
        <v>638</v>
      </c>
      <c r="O30" s="53"/>
      <c r="P30" s="36"/>
      <c r="Q30" s="36"/>
      <c r="R30" s="36"/>
      <c r="S30" s="36"/>
      <c r="T30" s="36">
        <v>4000</v>
      </c>
      <c r="U30" s="36"/>
      <c r="V30" s="36"/>
      <c r="W30" s="36"/>
      <c r="X30" s="36"/>
      <c r="Y30" s="36"/>
      <c r="Z30" s="36"/>
      <c r="AA30" s="36"/>
    </row>
    <row r="31" spans="1:27" ht="82.5">
      <c r="A31" s="8">
        <v>27</v>
      </c>
      <c r="B31" s="1" t="s">
        <v>456</v>
      </c>
      <c r="C31" s="8" t="s">
        <v>447</v>
      </c>
      <c r="D31" s="11" t="s">
        <v>459</v>
      </c>
      <c r="E31" s="1" t="s">
        <v>455</v>
      </c>
      <c r="F31" s="94">
        <v>4000</v>
      </c>
      <c r="G31" s="94">
        <f t="shared" si="0"/>
        <v>0</v>
      </c>
      <c r="H31" s="94">
        <f t="shared" si="1"/>
        <v>4000</v>
      </c>
      <c r="I31" s="95">
        <f t="shared" si="2"/>
        <v>0</v>
      </c>
      <c r="J31" s="97" t="s">
        <v>454</v>
      </c>
      <c r="K31" s="69">
        <v>43607</v>
      </c>
      <c r="L31" s="1"/>
      <c r="M31" s="98" t="s">
        <v>127</v>
      </c>
      <c r="N31" s="74" t="s">
        <v>540</v>
      </c>
      <c r="O31" s="53"/>
      <c r="P31" s="36"/>
      <c r="Q31" s="36"/>
      <c r="R31" s="36"/>
      <c r="S31" s="36"/>
      <c r="T31" s="36">
        <v>4000</v>
      </c>
      <c r="U31" s="36"/>
      <c r="V31" s="36"/>
      <c r="W31" s="36"/>
      <c r="X31" s="36"/>
      <c r="Y31" s="36"/>
      <c r="Z31" s="36"/>
      <c r="AA31" s="36"/>
    </row>
    <row r="32" spans="1:27" ht="82.5">
      <c r="A32" s="8">
        <v>28</v>
      </c>
      <c r="B32" s="1" t="s">
        <v>496</v>
      </c>
      <c r="C32" s="8" t="s">
        <v>447</v>
      </c>
      <c r="D32" s="11" t="s">
        <v>696</v>
      </c>
      <c r="E32" s="1" t="s">
        <v>458</v>
      </c>
      <c r="F32" s="94">
        <v>347306</v>
      </c>
      <c r="G32" s="94">
        <f t="shared" si="0"/>
        <v>0</v>
      </c>
      <c r="H32" s="94">
        <f t="shared" si="1"/>
        <v>347306</v>
      </c>
      <c r="I32" s="95">
        <f t="shared" si="2"/>
        <v>0</v>
      </c>
      <c r="J32" s="97" t="s">
        <v>460</v>
      </c>
      <c r="K32" s="69">
        <v>43615</v>
      </c>
      <c r="L32" s="1"/>
      <c r="M32" s="99" t="s">
        <v>457</v>
      </c>
      <c r="N32" s="74" t="s">
        <v>587</v>
      </c>
      <c r="O32" s="53"/>
      <c r="P32" s="36"/>
      <c r="Q32" s="36"/>
      <c r="R32" s="36"/>
      <c r="S32" s="36"/>
      <c r="T32" s="36">
        <v>347306</v>
      </c>
      <c r="U32" s="36"/>
      <c r="V32" s="36"/>
      <c r="W32" s="36"/>
      <c r="X32" s="36"/>
      <c r="Y32" s="36"/>
      <c r="Z32" s="36"/>
      <c r="AA32" s="36"/>
    </row>
    <row r="33" spans="1:27" ht="82.5">
      <c r="A33" s="8">
        <v>29</v>
      </c>
      <c r="B33" s="1" t="s">
        <v>737</v>
      </c>
      <c r="C33" s="8" t="s">
        <v>701</v>
      </c>
      <c r="D33" s="11" t="s">
        <v>702</v>
      </c>
      <c r="E33" s="1" t="s">
        <v>703</v>
      </c>
      <c r="F33" s="94">
        <v>6184</v>
      </c>
      <c r="G33" s="94">
        <f t="shared" si="0"/>
        <v>6184</v>
      </c>
      <c r="H33" s="94">
        <f t="shared" si="1"/>
        <v>6184</v>
      </c>
      <c r="I33" s="95">
        <f t="shared" si="2"/>
        <v>0</v>
      </c>
      <c r="J33" s="97" t="s">
        <v>446</v>
      </c>
      <c r="K33" s="69">
        <v>43657</v>
      </c>
      <c r="L33" s="1"/>
      <c r="M33" s="99" t="s">
        <v>457</v>
      </c>
      <c r="N33" s="74" t="s">
        <v>704</v>
      </c>
      <c r="O33" s="53"/>
      <c r="P33" s="36"/>
      <c r="Q33" s="36"/>
      <c r="R33" s="36"/>
      <c r="S33" s="36"/>
      <c r="T33" s="36"/>
      <c r="U33" s="36"/>
      <c r="V33" s="36">
        <v>6184</v>
      </c>
      <c r="W33" s="36"/>
      <c r="X33" s="36"/>
      <c r="Y33" s="36"/>
      <c r="Z33" s="36"/>
      <c r="AA33" s="36"/>
    </row>
    <row r="34" spans="1:27" ht="66">
      <c r="A34" s="8">
        <v>30</v>
      </c>
      <c r="B34" s="1" t="s">
        <v>552</v>
      </c>
      <c r="C34" s="8" t="s">
        <v>547</v>
      </c>
      <c r="D34" s="11" t="s">
        <v>548</v>
      </c>
      <c r="E34" s="1" t="s">
        <v>549</v>
      </c>
      <c r="F34" s="94">
        <v>93600</v>
      </c>
      <c r="G34" s="94">
        <f t="shared" si="0"/>
        <v>43920</v>
      </c>
      <c r="H34" s="94">
        <f t="shared" si="1"/>
        <v>93600</v>
      </c>
      <c r="I34" s="95">
        <f t="shared" si="2"/>
        <v>0</v>
      </c>
      <c r="J34" s="97" t="s">
        <v>446</v>
      </c>
      <c r="K34" s="69">
        <v>43671</v>
      </c>
      <c r="L34" s="1"/>
      <c r="M34" s="26" t="s">
        <v>121</v>
      </c>
      <c r="N34" s="74"/>
      <c r="O34" s="53"/>
      <c r="P34" s="36"/>
      <c r="Q34" s="36"/>
      <c r="R34" s="36"/>
      <c r="S34" s="36"/>
      <c r="T34" s="36"/>
      <c r="U34" s="36">
        <v>49680</v>
      </c>
      <c r="V34" s="36">
        <v>43920</v>
      </c>
      <c r="W34" s="36"/>
      <c r="X34" s="36"/>
      <c r="Y34" s="36"/>
      <c r="Z34" s="36"/>
      <c r="AA34" s="36"/>
    </row>
    <row r="35" spans="1:27" ht="82.5">
      <c r="A35" s="8">
        <v>31</v>
      </c>
      <c r="B35" s="1" t="s">
        <v>552</v>
      </c>
      <c r="C35" s="8" t="s">
        <v>550</v>
      </c>
      <c r="D35" s="11" t="s">
        <v>697</v>
      </c>
      <c r="E35" s="1" t="s">
        <v>549</v>
      </c>
      <c r="F35" s="94">
        <v>1788</v>
      </c>
      <c r="G35" s="94">
        <f t="shared" si="0"/>
        <v>836</v>
      </c>
      <c r="H35" s="94">
        <f t="shared" si="1"/>
        <v>1788</v>
      </c>
      <c r="I35" s="95">
        <f t="shared" si="2"/>
        <v>0</v>
      </c>
      <c r="J35" s="97" t="s">
        <v>446</v>
      </c>
      <c r="K35" s="69">
        <v>43671</v>
      </c>
      <c r="L35" s="1"/>
      <c r="M35" s="26" t="s">
        <v>121</v>
      </c>
      <c r="N35" s="74"/>
      <c r="O35" s="53"/>
      <c r="P35" s="36"/>
      <c r="Q35" s="36"/>
      <c r="R35" s="36"/>
      <c r="S35" s="36"/>
      <c r="T35" s="36"/>
      <c r="U35" s="36">
        <v>952</v>
      </c>
      <c r="V35" s="36">
        <v>836</v>
      </c>
      <c r="W35" s="36"/>
      <c r="X35" s="36"/>
      <c r="Y35" s="36"/>
      <c r="Z35" s="36"/>
      <c r="AA35" s="36"/>
    </row>
    <row r="36" spans="1:27" ht="115.5">
      <c r="A36" s="8">
        <v>32</v>
      </c>
      <c r="B36" s="1" t="s">
        <v>453</v>
      </c>
      <c r="C36" s="8" t="s">
        <v>448</v>
      </c>
      <c r="D36" s="11" t="s">
        <v>636</v>
      </c>
      <c r="E36" s="1" t="s">
        <v>452</v>
      </c>
      <c r="F36" s="94">
        <v>843</v>
      </c>
      <c r="G36" s="94">
        <f t="shared" si="0"/>
        <v>0</v>
      </c>
      <c r="H36" s="94">
        <f t="shared" si="1"/>
        <v>843</v>
      </c>
      <c r="I36" s="95">
        <f t="shared" si="2"/>
        <v>0</v>
      </c>
      <c r="J36" s="97" t="s">
        <v>449</v>
      </c>
      <c r="K36" s="69"/>
      <c r="L36" s="1"/>
      <c r="M36" s="26" t="s">
        <v>121</v>
      </c>
      <c r="N36" s="74"/>
      <c r="O36" s="53"/>
      <c r="P36" s="36"/>
      <c r="Q36" s="36"/>
      <c r="R36" s="36">
        <v>843</v>
      </c>
      <c r="S36" s="36"/>
      <c r="T36" s="36"/>
      <c r="U36" s="36"/>
      <c r="V36" s="36"/>
      <c r="W36" s="36"/>
      <c r="X36" s="36"/>
      <c r="Y36" s="36"/>
      <c r="Z36" s="36"/>
      <c r="AA36" s="36"/>
    </row>
    <row r="37" spans="1:27" ht="115.5">
      <c r="A37" s="8">
        <v>33</v>
      </c>
      <c r="B37" s="1" t="s">
        <v>625</v>
      </c>
      <c r="C37" s="8" t="s">
        <v>448</v>
      </c>
      <c r="D37" s="11" t="s">
        <v>554</v>
      </c>
      <c r="E37" s="1" t="s">
        <v>556</v>
      </c>
      <c r="F37" s="94">
        <v>40000</v>
      </c>
      <c r="G37" s="94">
        <f t="shared" si="0"/>
        <v>2669</v>
      </c>
      <c r="H37" s="94">
        <f t="shared" si="1"/>
        <v>2669</v>
      </c>
      <c r="I37" s="95">
        <f t="shared" si="2"/>
        <v>37331</v>
      </c>
      <c r="J37" s="97">
        <v>1080731</v>
      </c>
      <c r="K37" s="69"/>
      <c r="L37" s="1"/>
      <c r="M37" s="26" t="s">
        <v>368</v>
      </c>
      <c r="N37" s="74"/>
      <c r="O37" s="53"/>
      <c r="P37" s="36"/>
      <c r="Q37" s="36"/>
      <c r="R37" s="36"/>
      <c r="S37" s="36"/>
      <c r="T37" s="36"/>
      <c r="U37" s="36"/>
      <c r="V37" s="36">
        <v>2669</v>
      </c>
      <c r="W37" s="36"/>
      <c r="X37" s="36"/>
      <c r="Y37" s="36"/>
      <c r="Z37" s="36"/>
      <c r="AA37" s="36"/>
    </row>
    <row r="38" spans="1:27" ht="49.5">
      <c r="A38" s="8">
        <v>34</v>
      </c>
      <c r="B38" s="1" t="s">
        <v>729</v>
      </c>
      <c r="C38" s="8" t="s">
        <v>726</v>
      </c>
      <c r="D38" s="11" t="s">
        <v>738</v>
      </c>
      <c r="E38" s="1" t="s">
        <v>727</v>
      </c>
      <c r="F38" s="94">
        <v>21000</v>
      </c>
      <c r="G38" s="94">
        <f>V38</f>
        <v>0</v>
      </c>
      <c r="H38" s="94">
        <f>SUM(P38:V38)</f>
        <v>0</v>
      </c>
      <c r="I38" s="95">
        <f>F38-H38</f>
        <v>21000</v>
      </c>
      <c r="J38" s="97" t="s">
        <v>730</v>
      </c>
      <c r="K38" s="69"/>
      <c r="L38" s="1"/>
      <c r="M38" s="26" t="s">
        <v>728</v>
      </c>
      <c r="N38" s="74"/>
      <c r="O38" s="53"/>
      <c r="P38" s="36"/>
      <c r="Q38" s="36"/>
      <c r="R38" s="36"/>
      <c r="S38" s="36"/>
      <c r="T38" s="36"/>
      <c r="U38" s="36"/>
      <c r="V38" s="36"/>
      <c r="W38" s="36"/>
      <c r="X38" s="36"/>
      <c r="Y38" s="36"/>
      <c r="Z38" s="36"/>
      <c r="AA38" s="36"/>
    </row>
    <row r="39" spans="1:27" ht="66">
      <c r="A39" s="8">
        <v>35</v>
      </c>
      <c r="B39" s="1" t="s">
        <v>561</v>
      </c>
      <c r="C39" s="8" t="s">
        <v>557</v>
      </c>
      <c r="D39" s="11" t="s">
        <v>558</v>
      </c>
      <c r="E39" s="1" t="s">
        <v>560</v>
      </c>
      <c r="F39" s="94">
        <v>5000</v>
      </c>
      <c r="G39" s="94">
        <f t="shared" si="0"/>
        <v>0</v>
      </c>
      <c r="H39" s="94">
        <f t="shared" si="1"/>
        <v>5000</v>
      </c>
      <c r="I39" s="95">
        <f t="shared" si="2"/>
        <v>0</v>
      </c>
      <c r="J39" s="97" t="s">
        <v>559</v>
      </c>
      <c r="K39" s="69">
        <v>43626</v>
      </c>
      <c r="L39" s="1"/>
      <c r="M39" s="99" t="s">
        <v>121</v>
      </c>
      <c r="N39" s="74" t="s">
        <v>637</v>
      </c>
      <c r="O39" s="53"/>
      <c r="P39" s="36"/>
      <c r="Q39" s="36"/>
      <c r="R39" s="36"/>
      <c r="S39" s="36"/>
      <c r="T39" s="36"/>
      <c r="U39" s="36">
        <v>5000</v>
      </c>
      <c r="V39" s="36"/>
      <c r="W39" s="36"/>
      <c r="X39" s="36"/>
      <c r="Y39" s="36"/>
      <c r="Z39" s="36"/>
      <c r="AA39" s="36"/>
    </row>
    <row r="40" spans="1:27" ht="82.5">
      <c r="A40" s="8">
        <v>36</v>
      </c>
      <c r="B40" s="1" t="s">
        <v>463</v>
      </c>
      <c r="C40" s="8" t="s">
        <v>461</v>
      </c>
      <c r="D40" s="11" t="s">
        <v>500</v>
      </c>
      <c r="E40" s="1" t="s">
        <v>462</v>
      </c>
      <c r="F40" s="94">
        <v>30000</v>
      </c>
      <c r="G40" s="94">
        <f t="shared" si="0"/>
        <v>0</v>
      </c>
      <c r="H40" s="94">
        <f t="shared" si="1"/>
        <v>30000</v>
      </c>
      <c r="I40" s="95">
        <f t="shared" si="2"/>
        <v>0</v>
      </c>
      <c r="J40" s="97" t="s">
        <v>79</v>
      </c>
      <c r="K40" s="69"/>
      <c r="L40" s="1"/>
      <c r="M40" s="99" t="s">
        <v>450</v>
      </c>
      <c r="N40" s="74"/>
      <c r="O40" s="53"/>
      <c r="P40" s="36"/>
      <c r="Q40" s="36"/>
      <c r="R40" s="36"/>
      <c r="S40" s="36"/>
      <c r="T40" s="36"/>
      <c r="U40" s="36">
        <v>30000</v>
      </c>
      <c r="V40" s="36"/>
      <c r="W40" s="36"/>
      <c r="X40" s="36"/>
      <c r="Y40" s="36"/>
      <c r="Z40" s="36"/>
      <c r="AA40" s="36"/>
    </row>
    <row r="41" spans="1:27" ht="66">
      <c r="A41" s="8">
        <v>37</v>
      </c>
      <c r="B41" s="1" t="s">
        <v>501</v>
      </c>
      <c r="C41" s="8" t="s">
        <v>486</v>
      </c>
      <c r="D41" s="11" t="s">
        <v>487</v>
      </c>
      <c r="E41" s="1" t="s">
        <v>488</v>
      </c>
      <c r="F41" s="94">
        <v>10000</v>
      </c>
      <c r="G41" s="94">
        <f t="shared" si="0"/>
        <v>0</v>
      </c>
      <c r="H41" s="94">
        <f t="shared" si="1"/>
        <v>10000</v>
      </c>
      <c r="I41" s="95">
        <f t="shared" si="2"/>
        <v>0</v>
      </c>
      <c r="J41" s="97" t="s">
        <v>482</v>
      </c>
      <c r="K41" s="69"/>
      <c r="L41" s="1"/>
      <c r="M41" s="99" t="s">
        <v>124</v>
      </c>
      <c r="N41" s="74"/>
      <c r="O41" s="53"/>
      <c r="P41" s="36"/>
      <c r="Q41" s="36"/>
      <c r="R41" s="36"/>
      <c r="S41" s="36"/>
      <c r="T41" s="36">
        <v>10000</v>
      </c>
      <c r="U41" s="36"/>
      <c r="V41" s="36"/>
      <c r="W41" s="36"/>
      <c r="X41" s="36"/>
      <c r="Y41" s="36"/>
      <c r="Z41" s="36"/>
      <c r="AA41" s="36"/>
    </row>
    <row r="42" spans="1:27" ht="181.5">
      <c r="A42" s="8">
        <v>38</v>
      </c>
      <c r="B42" s="1" t="s">
        <v>309</v>
      </c>
      <c r="C42" s="8" t="s">
        <v>310</v>
      </c>
      <c r="D42" s="11" t="s">
        <v>311</v>
      </c>
      <c r="E42" s="1" t="s">
        <v>312</v>
      </c>
      <c r="F42" s="94">
        <v>121</v>
      </c>
      <c r="G42" s="94">
        <f t="shared" si="0"/>
        <v>0</v>
      </c>
      <c r="H42" s="94">
        <f t="shared" si="1"/>
        <v>121</v>
      </c>
      <c r="I42" s="95">
        <f t="shared" si="2"/>
        <v>0</v>
      </c>
      <c r="J42" s="38" t="s">
        <v>59</v>
      </c>
      <c r="K42" s="69">
        <v>43550</v>
      </c>
      <c r="L42" s="1" t="s">
        <v>683</v>
      </c>
      <c r="M42" s="26" t="s">
        <v>122</v>
      </c>
      <c r="N42" s="26" t="s">
        <v>314</v>
      </c>
      <c r="O42" s="53"/>
      <c r="P42" s="36"/>
      <c r="Q42" s="36"/>
      <c r="R42" s="36">
        <v>121</v>
      </c>
      <c r="S42" s="36"/>
      <c r="T42" s="36"/>
      <c r="U42" s="36"/>
      <c r="V42" s="36"/>
      <c r="W42" s="36"/>
      <c r="X42" s="36"/>
      <c r="Y42" s="36"/>
      <c r="Z42" s="36"/>
      <c r="AA42" s="36"/>
    </row>
    <row r="43" spans="1:30" ht="82.5">
      <c r="A43" s="8">
        <v>39</v>
      </c>
      <c r="B43" s="1" t="s">
        <v>522</v>
      </c>
      <c r="C43" s="8" t="s">
        <v>523</v>
      </c>
      <c r="D43" s="11" t="s">
        <v>519</v>
      </c>
      <c r="E43" s="1" t="s">
        <v>520</v>
      </c>
      <c r="F43" s="94">
        <v>51795</v>
      </c>
      <c r="G43" s="94">
        <f t="shared" si="0"/>
        <v>0</v>
      </c>
      <c r="H43" s="94">
        <f t="shared" si="1"/>
        <v>51795</v>
      </c>
      <c r="I43" s="95">
        <f t="shared" si="2"/>
        <v>0</v>
      </c>
      <c r="J43" s="38" t="s">
        <v>521</v>
      </c>
      <c r="K43" s="69"/>
      <c r="L43" s="1"/>
      <c r="M43" s="26" t="s">
        <v>57</v>
      </c>
      <c r="N43" s="26"/>
      <c r="O43" s="53"/>
      <c r="P43" s="36"/>
      <c r="Q43" s="36"/>
      <c r="R43" s="36"/>
      <c r="S43" s="36"/>
      <c r="T43" s="36">
        <v>51795</v>
      </c>
      <c r="U43" s="36"/>
      <c r="V43" s="36"/>
      <c r="W43" s="36"/>
      <c r="X43" s="36"/>
      <c r="Y43" s="36"/>
      <c r="Z43" s="36"/>
      <c r="AA43" s="36"/>
      <c r="AB43" s="68"/>
      <c r="AC43" s="86"/>
      <c r="AD43" s="86"/>
    </row>
    <row r="44" spans="1:27" ht="82.5">
      <c r="A44" s="8">
        <v>40</v>
      </c>
      <c r="B44" s="1" t="s">
        <v>503</v>
      </c>
      <c r="C44" s="8" t="s">
        <v>316</v>
      </c>
      <c r="D44" s="11" t="s">
        <v>317</v>
      </c>
      <c r="E44" s="1" t="s">
        <v>731</v>
      </c>
      <c r="F44" s="94">
        <f>10800+15600+2800+10000</f>
        <v>39200</v>
      </c>
      <c r="G44" s="94">
        <f t="shared" si="0"/>
        <v>5000</v>
      </c>
      <c r="H44" s="94">
        <f t="shared" si="1"/>
        <v>29200</v>
      </c>
      <c r="I44" s="95">
        <f t="shared" si="2"/>
        <v>10000</v>
      </c>
      <c r="J44" s="38" t="s">
        <v>103</v>
      </c>
      <c r="K44" s="69"/>
      <c r="L44" s="1"/>
      <c r="M44" s="26" t="s">
        <v>125</v>
      </c>
      <c r="N44" s="26"/>
      <c r="O44" s="53"/>
      <c r="P44" s="36"/>
      <c r="Q44" s="36"/>
      <c r="R44" s="36"/>
      <c r="S44" s="36">
        <v>4200</v>
      </c>
      <c r="T44" s="36"/>
      <c r="U44" s="36">
        <v>20000</v>
      </c>
      <c r="V44" s="36">
        <v>5000</v>
      </c>
      <c r="W44" s="36"/>
      <c r="X44" s="36"/>
      <c r="Y44" s="36"/>
      <c r="Z44" s="36"/>
      <c r="AA44" s="36"/>
    </row>
    <row r="45" spans="1:35" ht="82.5">
      <c r="A45" s="8">
        <v>41</v>
      </c>
      <c r="B45" s="1" t="s">
        <v>102</v>
      </c>
      <c r="C45" s="8" t="s">
        <v>38</v>
      </c>
      <c r="D45" s="11" t="s">
        <v>39</v>
      </c>
      <c r="E45" s="1" t="s">
        <v>731</v>
      </c>
      <c r="F45" s="94">
        <f>76558+AC45+AD45+AE45+AF45+AG45+AH45+AI45</f>
        <v>2427610</v>
      </c>
      <c r="G45" s="94">
        <f t="shared" si="0"/>
        <v>258049</v>
      </c>
      <c r="H45" s="94">
        <f t="shared" si="1"/>
        <v>1734358</v>
      </c>
      <c r="I45" s="95">
        <f t="shared" si="2"/>
        <v>693252</v>
      </c>
      <c r="J45" s="38" t="s">
        <v>103</v>
      </c>
      <c r="K45" s="69"/>
      <c r="L45" s="1" t="s">
        <v>588</v>
      </c>
      <c r="M45" s="26" t="s">
        <v>125</v>
      </c>
      <c r="N45" s="26"/>
      <c r="O45" s="53"/>
      <c r="P45" s="36">
        <v>274127</v>
      </c>
      <c r="Q45" s="36">
        <v>235848</v>
      </c>
      <c r="R45" s="36">
        <f>197569+38279</f>
        <v>235848</v>
      </c>
      <c r="S45" s="36">
        <v>235848</v>
      </c>
      <c r="T45" s="36">
        <v>235848</v>
      </c>
      <c r="U45" s="36">
        <v>258790</v>
      </c>
      <c r="V45" s="36">
        <v>258049</v>
      </c>
      <c r="W45" s="36"/>
      <c r="X45" s="36"/>
      <c r="Y45" s="36"/>
      <c r="Z45" s="36"/>
      <c r="AA45" s="36"/>
      <c r="AB45" s="82">
        <v>274127</v>
      </c>
      <c r="AC45" s="83">
        <v>235848</v>
      </c>
      <c r="AD45" s="83">
        <v>235848</v>
      </c>
      <c r="AE45" s="83">
        <v>235848</v>
      </c>
      <c r="AF45" s="83">
        <v>244328</v>
      </c>
      <c r="AG45" s="83">
        <v>272785</v>
      </c>
      <c r="AH45" s="81">
        <v>258049</v>
      </c>
      <c r="AI45" s="81">
        <v>868346</v>
      </c>
    </row>
    <row r="46" spans="1:31" ht="82.5">
      <c r="A46" s="8">
        <v>42</v>
      </c>
      <c r="B46" s="1" t="s">
        <v>102</v>
      </c>
      <c r="C46" s="8" t="s">
        <v>221</v>
      </c>
      <c r="D46" s="11" t="s">
        <v>325</v>
      </c>
      <c r="E46" s="1" t="s">
        <v>731</v>
      </c>
      <c r="F46" s="94">
        <f>618440+647820+11831</f>
        <v>1278091</v>
      </c>
      <c r="G46" s="94">
        <f t="shared" si="0"/>
        <v>0</v>
      </c>
      <c r="H46" s="94">
        <f t="shared" si="1"/>
        <v>1166260</v>
      </c>
      <c r="I46" s="95">
        <f t="shared" si="2"/>
        <v>111831</v>
      </c>
      <c r="J46" s="38" t="s">
        <v>103</v>
      </c>
      <c r="K46" s="69"/>
      <c r="L46" s="1"/>
      <c r="M46" s="26" t="s">
        <v>125</v>
      </c>
      <c r="N46" s="26"/>
      <c r="O46" s="53"/>
      <c r="P46" s="36"/>
      <c r="Q46" s="36"/>
      <c r="R46" s="36"/>
      <c r="S46" s="36"/>
      <c r="T46" s="36"/>
      <c r="U46" s="36">
        <v>1166260</v>
      </c>
      <c r="V46" s="36"/>
      <c r="W46" s="36"/>
      <c r="X46" s="36"/>
      <c r="Y46" s="36"/>
      <c r="Z46" s="36"/>
      <c r="AA46" s="36"/>
      <c r="AB46" s="82"/>
      <c r="AC46" s="83"/>
      <c r="AD46" s="83"/>
      <c r="AE46" s="84"/>
    </row>
    <row r="47" spans="1:36" ht="82.5">
      <c r="A47" s="8">
        <v>43</v>
      </c>
      <c r="B47" s="1" t="s">
        <v>172</v>
      </c>
      <c r="C47" s="8" t="s">
        <v>40</v>
      </c>
      <c r="D47" s="11" t="s">
        <v>41</v>
      </c>
      <c r="E47" s="1" t="s">
        <v>732</v>
      </c>
      <c r="F47" s="94">
        <f>SUM(AB47:AJ47)</f>
        <v>500343</v>
      </c>
      <c r="G47" s="94">
        <f t="shared" si="0"/>
        <v>0</v>
      </c>
      <c r="H47" s="94">
        <f t="shared" si="1"/>
        <v>210343</v>
      </c>
      <c r="I47" s="95">
        <f t="shared" si="2"/>
        <v>290000</v>
      </c>
      <c r="J47" s="38" t="s">
        <v>103</v>
      </c>
      <c r="K47" s="69"/>
      <c r="L47" s="1"/>
      <c r="M47" s="26" t="s">
        <v>125</v>
      </c>
      <c r="N47" s="26"/>
      <c r="O47" s="53"/>
      <c r="P47" s="36">
        <v>0</v>
      </c>
      <c r="Q47" s="36"/>
      <c r="R47" s="36">
        <v>210343</v>
      </c>
      <c r="S47" s="36"/>
      <c r="T47" s="36"/>
      <c r="U47" s="36"/>
      <c r="V47" s="36"/>
      <c r="W47" s="36"/>
      <c r="X47" s="36"/>
      <c r="Y47" s="36"/>
      <c r="Z47" s="36"/>
      <c r="AA47" s="36"/>
      <c r="AB47" s="85"/>
      <c r="AC47" s="83">
        <v>300000</v>
      </c>
      <c r="AD47" s="4"/>
      <c r="AJ47" s="81">
        <v>200343</v>
      </c>
    </row>
    <row r="48" spans="1:34" ht="82.5">
      <c r="A48" s="8">
        <v>44</v>
      </c>
      <c r="B48" s="1" t="s">
        <v>208</v>
      </c>
      <c r="C48" s="8" t="s">
        <v>42</v>
      </c>
      <c r="D48" s="11" t="s">
        <v>43</v>
      </c>
      <c r="E48" s="1" t="s">
        <v>589</v>
      </c>
      <c r="F48" s="94">
        <f>SUM(AB48:AH48)</f>
        <v>564900</v>
      </c>
      <c r="G48" s="94">
        <f t="shared" si="0"/>
        <v>0</v>
      </c>
      <c r="H48" s="94">
        <f t="shared" si="1"/>
        <v>491900</v>
      </c>
      <c r="I48" s="95">
        <f t="shared" si="2"/>
        <v>73000</v>
      </c>
      <c r="J48" s="38" t="s">
        <v>103</v>
      </c>
      <c r="K48" s="69"/>
      <c r="L48" s="1" t="s">
        <v>604</v>
      </c>
      <c r="M48" s="26" t="s">
        <v>125</v>
      </c>
      <c r="N48" s="26" t="s">
        <v>335</v>
      </c>
      <c r="O48" s="53"/>
      <c r="P48" s="36">
        <v>249375</v>
      </c>
      <c r="Q48" s="36"/>
      <c r="R48" s="36"/>
      <c r="S48" s="36"/>
      <c r="T48" s="36"/>
      <c r="U48" s="36">
        <v>242525</v>
      </c>
      <c r="V48" s="36"/>
      <c r="W48" s="36"/>
      <c r="X48" s="36"/>
      <c r="Y48" s="36"/>
      <c r="Z48" s="36"/>
      <c r="AA48" s="36"/>
      <c r="AB48" s="34">
        <v>249375</v>
      </c>
      <c r="AC48" s="4"/>
      <c r="AD48" s="4"/>
      <c r="AG48" s="81">
        <v>73000</v>
      </c>
      <c r="AH48" s="81">
        <v>242525</v>
      </c>
    </row>
    <row r="49" spans="1:30" ht="115.5">
      <c r="A49" s="8">
        <v>45</v>
      </c>
      <c r="B49" s="1" t="s">
        <v>652</v>
      </c>
      <c r="C49" s="8" t="s">
        <v>648</v>
      </c>
      <c r="D49" s="11" t="s">
        <v>649</v>
      </c>
      <c r="E49" s="1" t="s">
        <v>650</v>
      </c>
      <c r="F49" s="94">
        <v>2050</v>
      </c>
      <c r="G49" s="94">
        <f t="shared" si="0"/>
        <v>0</v>
      </c>
      <c r="H49" s="94">
        <f t="shared" si="1"/>
        <v>2050</v>
      </c>
      <c r="I49" s="95">
        <f t="shared" si="2"/>
        <v>0</v>
      </c>
      <c r="J49" s="38" t="s">
        <v>651</v>
      </c>
      <c r="K49" s="69">
        <v>43657</v>
      </c>
      <c r="L49" s="1"/>
      <c r="M49" s="99" t="s">
        <v>122</v>
      </c>
      <c r="N49" s="26" t="s">
        <v>708</v>
      </c>
      <c r="O49" s="53"/>
      <c r="P49" s="36"/>
      <c r="Q49" s="36"/>
      <c r="R49" s="36"/>
      <c r="S49" s="36"/>
      <c r="T49" s="36"/>
      <c r="U49" s="36">
        <v>2050</v>
      </c>
      <c r="V49" s="36"/>
      <c r="W49" s="36"/>
      <c r="X49" s="36"/>
      <c r="Y49" s="36"/>
      <c r="Z49" s="36"/>
      <c r="AA49" s="36"/>
      <c r="AB49" s="68"/>
      <c r="AC49" s="86"/>
      <c r="AD49" s="86"/>
    </row>
    <row r="50" spans="1:30" ht="82.5">
      <c r="A50" s="8">
        <v>46</v>
      </c>
      <c r="B50" s="1" t="s">
        <v>432</v>
      </c>
      <c r="C50" s="8" t="s">
        <v>336</v>
      </c>
      <c r="D50" s="11" t="s">
        <v>337</v>
      </c>
      <c r="E50" s="1" t="s">
        <v>338</v>
      </c>
      <c r="F50" s="94">
        <v>34344</v>
      </c>
      <c r="G50" s="94">
        <f t="shared" si="0"/>
        <v>0</v>
      </c>
      <c r="H50" s="94">
        <f t="shared" si="1"/>
        <v>34344</v>
      </c>
      <c r="I50" s="95">
        <f t="shared" si="2"/>
        <v>0</v>
      </c>
      <c r="J50" s="38" t="s">
        <v>103</v>
      </c>
      <c r="K50" s="69">
        <v>43592</v>
      </c>
      <c r="L50" s="1"/>
      <c r="M50" s="26" t="s">
        <v>57</v>
      </c>
      <c r="N50" s="26" t="s">
        <v>538</v>
      </c>
      <c r="O50" s="53"/>
      <c r="P50" s="36"/>
      <c r="Q50" s="36"/>
      <c r="R50" s="36"/>
      <c r="S50" s="36"/>
      <c r="T50" s="36">
        <v>34344</v>
      </c>
      <c r="U50" s="36"/>
      <c r="V50" s="36"/>
      <c r="W50" s="36"/>
      <c r="X50" s="36"/>
      <c r="Y50" s="36"/>
      <c r="Z50" s="36"/>
      <c r="AA50" s="36"/>
      <c r="AB50" s="68"/>
      <c r="AC50" s="86"/>
      <c r="AD50" s="86"/>
    </row>
    <row r="51" spans="1:30" ht="115.5">
      <c r="A51" s="8">
        <v>47</v>
      </c>
      <c r="B51" s="1" t="s">
        <v>684</v>
      </c>
      <c r="C51" s="8" t="s">
        <v>653</v>
      </c>
      <c r="D51" s="11" t="s">
        <v>654</v>
      </c>
      <c r="E51" s="1" t="s">
        <v>655</v>
      </c>
      <c r="F51" s="94">
        <v>6000</v>
      </c>
      <c r="G51" s="94">
        <f t="shared" si="0"/>
        <v>0</v>
      </c>
      <c r="H51" s="94">
        <f t="shared" si="1"/>
        <v>6000</v>
      </c>
      <c r="I51" s="95">
        <f t="shared" si="2"/>
        <v>0</v>
      </c>
      <c r="J51" s="38" t="s">
        <v>103</v>
      </c>
      <c r="K51" s="69"/>
      <c r="L51" s="1"/>
      <c r="M51" s="99" t="s">
        <v>125</v>
      </c>
      <c r="N51" s="26"/>
      <c r="O51" s="53"/>
      <c r="P51" s="36"/>
      <c r="Q51" s="36"/>
      <c r="R51" s="36"/>
      <c r="S51" s="36"/>
      <c r="T51" s="36"/>
      <c r="U51" s="36">
        <v>6000</v>
      </c>
      <c r="V51" s="36"/>
      <c r="W51" s="36"/>
      <c r="X51" s="36"/>
      <c r="Y51" s="36"/>
      <c r="Z51" s="36"/>
      <c r="AA51" s="36"/>
      <c r="AB51" s="68"/>
      <c r="AC51" s="86"/>
      <c r="AD51" s="86"/>
    </row>
    <row r="52" spans="1:30" ht="99">
      <c r="A52" s="8">
        <v>48</v>
      </c>
      <c r="B52" s="1" t="s">
        <v>605</v>
      </c>
      <c r="C52" s="8" t="s">
        <v>518</v>
      </c>
      <c r="D52" s="11" t="s">
        <v>524</v>
      </c>
      <c r="E52" s="1" t="s">
        <v>525</v>
      </c>
      <c r="F52" s="94">
        <v>2000</v>
      </c>
      <c r="G52" s="94">
        <f t="shared" si="0"/>
        <v>0</v>
      </c>
      <c r="H52" s="94">
        <f t="shared" si="1"/>
        <v>2000</v>
      </c>
      <c r="I52" s="95">
        <f t="shared" si="2"/>
        <v>0</v>
      </c>
      <c r="J52" s="38">
        <v>10803</v>
      </c>
      <c r="K52" s="69"/>
      <c r="L52" s="1"/>
      <c r="M52" s="99" t="s">
        <v>345</v>
      </c>
      <c r="N52" s="26"/>
      <c r="O52" s="53"/>
      <c r="P52" s="36"/>
      <c r="Q52" s="36"/>
      <c r="R52" s="36"/>
      <c r="S52" s="36"/>
      <c r="T52" s="36">
        <v>2000</v>
      </c>
      <c r="U52" s="36"/>
      <c r="V52" s="36"/>
      <c r="W52" s="36"/>
      <c r="X52" s="36"/>
      <c r="Y52" s="36"/>
      <c r="Z52" s="36"/>
      <c r="AA52" s="36"/>
      <c r="AB52" s="68"/>
      <c r="AC52" s="86"/>
      <c r="AD52" s="86"/>
    </row>
    <row r="53" spans="1:30" ht="99">
      <c r="A53" s="8">
        <v>49</v>
      </c>
      <c r="B53" s="1" t="s">
        <v>659</v>
      </c>
      <c r="C53" s="8" t="s">
        <v>518</v>
      </c>
      <c r="D53" s="11" t="s">
        <v>656</v>
      </c>
      <c r="E53" s="1" t="s">
        <v>657</v>
      </c>
      <c r="F53" s="94">
        <v>5800</v>
      </c>
      <c r="G53" s="94">
        <f t="shared" si="0"/>
        <v>0</v>
      </c>
      <c r="H53" s="94">
        <f t="shared" si="1"/>
        <v>5800</v>
      </c>
      <c r="I53" s="95">
        <f t="shared" si="2"/>
        <v>0</v>
      </c>
      <c r="J53" s="97" t="s">
        <v>658</v>
      </c>
      <c r="K53" s="69"/>
      <c r="L53" s="1"/>
      <c r="M53" s="99" t="s">
        <v>345</v>
      </c>
      <c r="N53" s="26"/>
      <c r="O53" s="53"/>
      <c r="P53" s="36"/>
      <c r="Q53" s="36"/>
      <c r="R53" s="36"/>
      <c r="S53" s="36"/>
      <c r="T53" s="36"/>
      <c r="U53" s="36">
        <v>5800</v>
      </c>
      <c r="V53" s="36"/>
      <c r="W53" s="36"/>
      <c r="X53" s="36"/>
      <c r="Y53" s="36"/>
      <c r="Z53" s="36"/>
      <c r="AA53" s="36"/>
      <c r="AB53" s="68"/>
      <c r="AC53" s="86"/>
      <c r="AD53" s="86"/>
    </row>
    <row r="54" spans="1:30" ht="99">
      <c r="A54" s="8">
        <v>50</v>
      </c>
      <c r="B54" s="1" t="s">
        <v>505</v>
      </c>
      <c r="C54" s="8" t="s">
        <v>341</v>
      </c>
      <c r="D54" s="11" t="s">
        <v>342</v>
      </c>
      <c r="E54" s="1" t="s">
        <v>343</v>
      </c>
      <c r="F54" s="94">
        <v>16800</v>
      </c>
      <c r="G54" s="94">
        <f t="shared" si="0"/>
        <v>0</v>
      </c>
      <c r="H54" s="94">
        <f t="shared" si="1"/>
        <v>16800</v>
      </c>
      <c r="I54" s="95">
        <f t="shared" si="2"/>
        <v>0</v>
      </c>
      <c r="J54" s="38" t="s">
        <v>344</v>
      </c>
      <c r="K54" s="69">
        <v>43538</v>
      </c>
      <c r="L54" s="1"/>
      <c r="M54" s="26" t="s">
        <v>345</v>
      </c>
      <c r="N54" s="26" t="s">
        <v>346</v>
      </c>
      <c r="O54" s="53"/>
      <c r="P54" s="36"/>
      <c r="Q54" s="36"/>
      <c r="R54" s="36">
        <v>16800</v>
      </c>
      <c r="S54" s="36"/>
      <c r="T54" s="36"/>
      <c r="U54" s="36"/>
      <c r="V54" s="36"/>
      <c r="W54" s="36"/>
      <c r="X54" s="36"/>
      <c r="Y54" s="36"/>
      <c r="Z54" s="36"/>
      <c r="AA54" s="36"/>
      <c r="AB54" s="68"/>
      <c r="AC54" s="86"/>
      <c r="AD54" s="86"/>
    </row>
    <row r="55" spans="1:27" ht="148.5">
      <c r="A55" s="8">
        <v>51</v>
      </c>
      <c r="B55" s="1" t="s">
        <v>105</v>
      </c>
      <c r="C55" s="8" t="s">
        <v>31</v>
      </c>
      <c r="D55" s="1" t="s">
        <v>176</v>
      </c>
      <c r="E55" s="1" t="s">
        <v>606</v>
      </c>
      <c r="F55" s="94">
        <v>3681871</v>
      </c>
      <c r="G55" s="94">
        <f t="shared" si="0"/>
        <v>0</v>
      </c>
      <c r="H55" s="94">
        <f t="shared" si="1"/>
        <v>3681871</v>
      </c>
      <c r="I55" s="95">
        <f t="shared" si="2"/>
        <v>0</v>
      </c>
      <c r="J55" s="38">
        <v>1071231</v>
      </c>
      <c r="K55" s="69">
        <v>43599</v>
      </c>
      <c r="L55" s="1" t="s">
        <v>104</v>
      </c>
      <c r="M55" s="26" t="s">
        <v>57</v>
      </c>
      <c r="N55" s="26"/>
      <c r="O55" s="53" t="s">
        <v>144</v>
      </c>
      <c r="P55" s="36">
        <v>37122</v>
      </c>
      <c r="Q55" s="36"/>
      <c r="R55" s="36">
        <v>25079</v>
      </c>
      <c r="S55" s="36"/>
      <c r="T55" s="36">
        <v>3619670</v>
      </c>
      <c r="U55" s="36"/>
      <c r="V55" s="36"/>
      <c r="W55" s="36"/>
      <c r="X55" s="36"/>
      <c r="Y55" s="36"/>
      <c r="Z55" s="36"/>
      <c r="AA55" s="36"/>
    </row>
    <row r="56" spans="1:27" ht="99">
      <c r="A56" s="8">
        <v>52</v>
      </c>
      <c r="B56" s="1" t="s">
        <v>506</v>
      </c>
      <c r="C56" s="8" t="s">
        <v>32</v>
      </c>
      <c r="D56" s="1" t="s">
        <v>106</v>
      </c>
      <c r="E56" s="1" t="s">
        <v>607</v>
      </c>
      <c r="F56" s="94">
        <v>4600</v>
      </c>
      <c r="G56" s="94">
        <f t="shared" si="0"/>
        <v>0</v>
      </c>
      <c r="H56" s="94">
        <f t="shared" si="1"/>
        <v>4600</v>
      </c>
      <c r="I56" s="95">
        <f t="shared" si="2"/>
        <v>0</v>
      </c>
      <c r="J56" s="38">
        <v>1071231</v>
      </c>
      <c r="K56" s="69"/>
      <c r="L56" s="1" t="s">
        <v>700</v>
      </c>
      <c r="M56" s="26" t="s">
        <v>191</v>
      </c>
      <c r="N56" s="26"/>
      <c r="O56" s="53"/>
      <c r="P56" s="36">
        <v>0</v>
      </c>
      <c r="Q56" s="36">
        <v>4600</v>
      </c>
      <c r="R56" s="36"/>
      <c r="S56" s="36"/>
      <c r="T56" s="36"/>
      <c r="U56" s="36"/>
      <c r="V56" s="36"/>
      <c r="W56" s="36"/>
      <c r="X56" s="36"/>
      <c r="Y56" s="36"/>
      <c r="Z56" s="36"/>
      <c r="AA56" s="36"/>
    </row>
    <row r="57" spans="1:27" ht="99">
      <c r="A57" s="8">
        <v>53</v>
      </c>
      <c r="B57" s="1" t="s">
        <v>109</v>
      </c>
      <c r="C57" s="8" t="s">
        <v>33</v>
      </c>
      <c r="D57" s="1" t="s">
        <v>34</v>
      </c>
      <c r="E57" s="1" t="s">
        <v>166</v>
      </c>
      <c r="F57" s="94">
        <v>69968</v>
      </c>
      <c r="G57" s="94">
        <f t="shared" si="0"/>
        <v>0</v>
      </c>
      <c r="H57" s="94">
        <f t="shared" si="1"/>
        <v>69968</v>
      </c>
      <c r="I57" s="95">
        <f t="shared" si="2"/>
        <v>0</v>
      </c>
      <c r="J57" s="38">
        <v>1071231</v>
      </c>
      <c r="K57" s="69"/>
      <c r="L57" s="1" t="s">
        <v>107</v>
      </c>
      <c r="M57" s="26" t="s">
        <v>126</v>
      </c>
      <c r="N57" s="26"/>
      <c r="O57" s="53"/>
      <c r="P57" s="36">
        <v>69968</v>
      </c>
      <c r="Q57" s="36"/>
      <c r="R57" s="36"/>
      <c r="S57" s="36"/>
      <c r="T57" s="36"/>
      <c r="U57" s="36"/>
      <c r="V57" s="36"/>
      <c r="W57" s="36"/>
      <c r="X57" s="36"/>
      <c r="Y57" s="36"/>
      <c r="Z57" s="36"/>
      <c r="AA57" s="36"/>
    </row>
    <row r="58" spans="1:27" ht="115.5">
      <c r="A58" s="8">
        <v>54</v>
      </c>
      <c r="B58" s="1" t="s">
        <v>507</v>
      </c>
      <c r="C58" s="8" t="s">
        <v>490</v>
      </c>
      <c r="D58" s="1" t="s">
        <v>491</v>
      </c>
      <c r="E58" s="1" t="s">
        <v>492</v>
      </c>
      <c r="F58" s="94">
        <v>804500</v>
      </c>
      <c r="G58" s="94">
        <f t="shared" si="0"/>
        <v>0</v>
      </c>
      <c r="H58" s="94">
        <f t="shared" si="1"/>
        <v>804500</v>
      </c>
      <c r="I58" s="95">
        <f t="shared" si="2"/>
        <v>0</v>
      </c>
      <c r="J58" s="38" t="s">
        <v>482</v>
      </c>
      <c r="K58" s="69"/>
      <c r="L58" s="1"/>
      <c r="M58" s="26" t="s">
        <v>191</v>
      </c>
      <c r="N58" s="26"/>
      <c r="O58" s="53"/>
      <c r="P58" s="36"/>
      <c r="Q58" s="36"/>
      <c r="R58" s="36"/>
      <c r="S58" s="36"/>
      <c r="T58" s="36">
        <v>804500</v>
      </c>
      <c r="U58" s="36"/>
      <c r="V58" s="36"/>
      <c r="W58" s="36"/>
      <c r="X58" s="36"/>
      <c r="Y58" s="36"/>
      <c r="Z58" s="36"/>
      <c r="AA58" s="36"/>
    </row>
    <row r="59" spans="1:27" ht="115.5">
      <c r="A59" s="8">
        <v>55</v>
      </c>
      <c r="B59" s="1" t="s">
        <v>685</v>
      </c>
      <c r="C59" s="8" t="s">
        <v>490</v>
      </c>
      <c r="D59" s="1" t="s">
        <v>660</v>
      </c>
      <c r="E59" s="1" t="s">
        <v>663</v>
      </c>
      <c r="F59" s="94">
        <v>3200</v>
      </c>
      <c r="G59" s="94">
        <f t="shared" si="0"/>
        <v>0</v>
      </c>
      <c r="H59" s="94">
        <f t="shared" si="1"/>
        <v>3200</v>
      </c>
      <c r="I59" s="95">
        <f t="shared" si="2"/>
        <v>0</v>
      </c>
      <c r="J59" s="97" t="s">
        <v>661</v>
      </c>
      <c r="K59" s="69"/>
      <c r="L59" s="1"/>
      <c r="M59" s="99" t="s">
        <v>662</v>
      </c>
      <c r="N59" s="26"/>
      <c r="O59" s="53"/>
      <c r="P59" s="36"/>
      <c r="Q59" s="36"/>
      <c r="R59" s="36"/>
      <c r="S59" s="36"/>
      <c r="T59" s="36"/>
      <c r="U59" s="36">
        <v>3200</v>
      </c>
      <c r="V59" s="36"/>
      <c r="W59" s="36"/>
      <c r="X59" s="36"/>
      <c r="Y59" s="36"/>
      <c r="Z59" s="36"/>
      <c r="AA59" s="36"/>
    </row>
    <row r="60" spans="1:27" ht="99">
      <c r="A60" s="8">
        <v>56</v>
      </c>
      <c r="B60" s="1" t="s">
        <v>364</v>
      </c>
      <c r="C60" s="8" t="s">
        <v>365</v>
      </c>
      <c r="D60" s="1" t="s">
        <v>366</v>
      </c>
      <c r="E60" s="1" t="s">
        <v>367</v>
      </c>
      <c r="F60" s="94">
        <v>7000</v>
      </c>
      <c r="G60" s="94">
        <f t="shared" si="0"/>
        <v>0</v>
      </c>
      <c r="H60" s="94">
        <f t="shared" si="1"/>
        <v>7000</v>
      </c>
      <c r="I60" s="95">
        <f t="shared" si="2"/>
        <v>0</v>
      </c>
      <c r="J60" s="38">
        <v>10802</v>
      </c>
      <c r="K60" s="69"/>
      <c r="L60" s="1"/>
      <c r="M60" s="26" t="s">
        <v>368</v>
      </c>
      <c r="N60" s="26"/>
      <c r="O60" s="53"/>
      <c r="P60" s="36"/>
      <c r="Q60" s="36"/>
      <c r="R60" s="36"/>
      <c r="S60" s="36">
        <v>7000</v>
      </c>
      <c r="T60" s="36"/>
      <c r="U60" s="36"/>
      <c r="V60" s="36"/>
      <c r="W60" s="36"/>
      <c r="X60" s="36"/>
      <c r="Y60" s="36"/>
      <c r="Z60" s="36"/>
      <c r="AA60" s="36"/>
    </row>
    <row r="61" spans="1:27" ht="66">
      <c r="A61" s="8">
        <v>57</v>
      </c>
      <c r="B61" s="1" t="s">
        <v>565</v>
      </c>
      <c r="C61" s="8" t="s">
        <v>563</v>
      </c>
      <c r="D61" s="1" t="s">
        <v>564</v>
      </c>
      <c r="E61" s="1" t="s">
        <v>566</v>
      </c>
      <c r="F61" s="94">
        <v>1150</v>
      </c>
      <c r="G61" s="94">
        <f t="shared" si="0"/>
        <v>0</v>
      </c>
      <c r="H61" s="94">
        <f t="shared" si="1"/>
        <v>1150</v>
      </c>
      <c r="I61" s="95">
        <f t="shared" si="2"/>
        <v>0</v>
      </c>
      <c r="J61" s="38">
        <v>1080731</v>
      </c>
      <c r="K61" s="69"/>
      <c r="L61" s="1"/>
      <c r="M61" s="99" t="s">
        <v>567</v>
      </c>
      <c r="N61" s="26"/>
      <c r="O61" s="53"/>
      <c r="P61" s="36"/>
      <c r="Q61" s="36"/>
      <c r="R61" s="36"/>
      <c r="S61" s="36"/>
      <c r="T61" s="36">
        <v>1150</v>
      </c>
      <c r="U61" s="36"/>
      <c r="V61" s="36"/>
      <c r="W61" s="36"/>
      <c r="X61" s="36"/>
      <c r="Y61" s="36"/>
      <c r="Z61" s="36"/>
      <c r="AA61" s="36"/>
    </row>
    <row r="62" spans="1:27" ht="66">
      <c r="A62" s="8">
        <v>58</v>
      </c>
      <c r="B62" s="108" t="s">
        <v>508</v>
      </c>
      <c r="C62" s="110" t="s">
        <v>370</v>
      </c>
      <c r="D62" s="1" t="s">
        <v>665</v>
      </c>
      <c r="E62" s="1" t="s">
        <v>372</v>
      </c>
      <c r="F62" s="94">
        <v>93683</v>
      </c>
      <c r="G62" s="94">
        <f t="shared" si="0"/>
        <v>0</v>
      </c>
      <c r="H62" s="94">
        <f t="shared" si="1"/>
        <v>93683</v>
      </c>
      <c r="I62" s="95">
        <f t="shared" si="2"/>
        <v>0</v>
      </c>
      <c r="J62" s="38" t="s">
        <v>373</v>
      </c>
      <c r="K62" s="69"/>
      <c r="L62" s="1"/>
      <c r="M62" s="26" t="s">
        <v>191</v>
      </c>
      <c r="N62" s="26"/>
      <c r="O62" s="53"/>
      <c r="P62" s="36"/>
      <c r="Q62" s="36"/>
      <c r="R62" s="36"/>
      <c r="S62" s="36">
        <v>93683</v>
      </c>
      <c r="T62" s="36"/>
      <c r="U62" s="36"/>
      <c r="V62" s="36"/>
      <c r="W62" s="36"/>
      <c r="X62" s="36"/>
      <c r="Y62" s="36"/>
      <c r="Z62" s="36"/>
      <c r="AA62" s="36"/>
    </row>
    <row r="63" spans="1:27" ht="49.5">
      <c r="A63" s="8">
        <v>59</v>
      </c>
      <c r="B63" s="109"/>
      <c r="C63" s="111"/>
      <c r="D63" s="1" t="s">
        <v>666</v>
      </c>
      <c r="E63" s="1" t="s">
        <v>664</v>
      </c>
      <c r="F63" s="94">
        <v>24167</v>
      </c>
      <c r="G63" s="94">
        <f t="shared" si="0"/>
        <v>0</v>
      </c>
      <c r="H63" s="94">
        <f t="shared" si="1"/>
        <v>24167</v>
      </c>
      <c r="I63" s="95">
        <f t="shared" si="2"/>
        <v>0</v>
      </c>
      <c r="J63" s="38">
        <v>10802</v>
      </c>
      <c r="K63" s="69"/>
      <c r="L63" s="1"/>
      <c r="M63" s="99" t="s">
        <v>191</v>
      </c>
      <c r="N63" s="26"/>
      <c r="O63" s="53"/>
      <c r="P63" s="36"/>
      <c r="Q63" s="36"/>
      <c r="R63" s="36"/>
      <c r="S63" s="36"/>
      <c r="T63" s="36"/>
      <c r="U63" s="36">
        <v>24167</v>
      </c>
      <c r="V63" s="36"/>
      <c r="W63" s="36"/>
      <c r="X63" s="36"/>
      <c r="Y63" s="36"/>
      <c r="Z63" s="36"/>
      <c r="AA63" s="36"/>
    </row>
    <row r="64" spans="1:27" ht="82.5">
      <c r="A64" s="8">
        <v>60</v>
      </c>
      <c r="B64" s="1" t="s">
        <v>197</v>
      </c>
      <c r="C64" s="8" t="s">
        <v>195</v>
      </c>
      <c r="D64" s="1" t="s">
        <v>196</v>
      </c>
      <c r="E64" s="1" t="s">
        <v>198</v>
      </c>
      <c r="F64" s="94">
        <v>4000</v>
      </c>
      <c r="G64" s="94">
        <f t="shared" si="0"/>
        <v>0</v>
      </c>
      <c r="H64" s="94">
        <f t="shared" si="1"/>
        <v>4000</v>
      </c>
      <c r="I64" s="95">
        <f t="shared" si="2"/>
        <v>0</v>
      </c>
      <c r="J64" s="57" t="s">
        <v>200</v>
      </c>
      <c r="K64" s="69"/>
      <c r="L64" s="1"/>
      <c r="M64" s="26" t="s">
        <v>199</v>
      </c>
      <c r="N64" s="26"/>
      <c r="O64" s="53"/>
      <c r="P64" s="36"/>
      <c r="Q64" s="36"/>
      <c r="R64" s="36"/>
      <c r="S64" s="36"/>
      <c r="T64" s="36"/>
      <c r="U64" s="36">
        <v>4000</v>
      </c>
      <c r="V64" s="36"/>
      <c r="W64" s="36"/>
      <c r="X64" s="36"/>
      <c r="Y64" s="36"/>
      <c r="Z64" s="36"/>
      <c r="AA64" s="36"/>
    </row>
    <row r="65" spans="1:27" ht="132">
      <c r="A65" s="8">
        <v>61</v>
      </c>
      <c r="B65" s="1" t="s">
        <v>686</v>
      </c>
      <c r="C65" s="8" t="s">
        <v>667</v>
      </c>
      <c r="D65" s="1" t="s">
        <v>668</v>
      </c>
      <c r="E65" s="1" t="s">
        <v>669</v>
      </c>
      <c r="F65" s="94">
        <v>100000</v>
      </c>
      <c r="G65" s="94">
        <f t="shared" si="0"/>
        <v>42680</v>
      </c>
      <c r="H65" s="94">
        <f t="shared" si="1"/>
        <v>42680</v>
      </c>
      <c r="I65" s="95">
        <f t="shared" si="2"/>
        <v>57320</v>
      </c>
      <c r="J65" s="57">
        <v>1081101</v>
      </c>
      <c r="K65" s="69"/>
      <c r="L65" s="1"/>
      <c r="M65" s="26" t="s">
        <v>670</v>
      </c>
      <c r="N65" s="26"/>
      <c r="O65" s="53"/>
      <c r="P65" s="36"/>
      <c r="Q65" s="36"/>
      <c r="R65" s="36"/>
      <c r="S65" s="36"/>
      <c r="T65" s="36"/>
      <c r="U65" s="36"/>
      <c r="V65" s="36">
        <v>42680</v>
      </c>
      <c r="W65" s="36"/>
      <c r="X65" s="36"/>
      <c r="Y65" s="36"/>
      <c r="Z65" s="36"/>
      <c r="AA65" s="36"/>
    </row>
    <row r="66" spans="1:27" ht="165">
      <c r="A66" s="8">
        <v>62</v>
      </c>
      <c r="B66" s="1" t="s">
        <v>739</v>
      </c>
      <c r="C66" s="8" t="s">
        <v>733</v>
      </c>
      <c r="D66" s="1" t="s">
        <v>735</v>
      </c>
      <c r="E66" s="1" t="s">
        <v>734</v>
      </c>
      <c r="F66" s="94">
        <v>36000</v>
      </c>
      <c r="G66" s="94">
        <f>V66</f>
        <v>0</v>
      </c>
      <c r="H66" s="94">
        <f>SUM(P66:V66)</f>
        <v>0</v>
      </c>
      <c r="I66" s="95">
        <f>F66-H66</f>
        <v>36000</v>
      </c>
      <c r="J66" s="57">
        <v>1081231</v>
      </c>
      <c r="K66" s="69"/>
      <c r="L66" s="1"/>
      <c r="M66" s="26" t="s">
        <v>736</v>
      </c>
      <c r="N66" s="26"/>
      <c r="O66" s="53"/>
      <c r="P66" s="36"/>
      <c r="Q66" s="36"/>
      <c r="R66" s="36"/>
      <c r="S66" s="36"/>
      <c r="T66" s="36"/>
      <c r="U66" s="36"/>
      <c r="V66" s="36"/>
      <c r="W66" s="36"/>
      <c r="X66" s="36"/>
      <c r="Y66" s="36"/>
      <c r="Z66" s="36"/>
      <c r="AA66" s="36"/>
    </row>
    <row r="67" spans="1:27" ht="99">
      <c r="A67" s="8">
        <v>63</v>
      </c>
      <c r="B67" s="3" t="s">
        <v>608</v>
      </c>
      <c r="C67" s="9" t="s">
        <v>35</v>
      </c>
      <c r="D67" s="4" t="s">
        <v>36</v>
      </c>
      <c r="E67" s="3" t="s">
        <v>111</v>
      </c>
      <c r="F67" s="94">
        <v>15000</v>
      </c>
      <c r="G67" s="94">
        <f t="shared" si="0"/>
        <v>0</v>
      </c>
      <c r="H67" s="94">
        <f t="shared" si="1"/>
        <v>15000</v>
      </c>
      <c r="I67" s="95">
        <f t="shared" si="2"/>
        <v>0</v>
      </c>
      <c r="J67" s="38">
        <v>1071231</v>
      </c>
      <c r="K67" s="69"/>
      <c r="L67" s="1" t="s">
        <v>110</v>
      </c>
      <c r="M67" s="26" t="s">
        <v>127</v>
      </c>
      <c r="N67" s="26"/>
      <c r="O67" s="53"/>
      <c r="P67" s="36">
        <v>15000</v>
      </c>
      <c r="Q67" s="36"/>
      <c r="R67" s="36"/>
      <c r="S67" s="36"/>
      <c r="T67" s="36"/>
      <c r="U67" s="36"/>
      <c r="V67" s="36"/>
      <c r="W67" s="36"/>
      <c r="X67" s="36"/>
      <c r="Y67" s="36"/>
      <c r="Z67" s="36"/>
      <c r="AA67" s="36"/>
    </row>
    <row r="68" spans="1:27" ht="66">
      <c r="A68" s="8">
        <v>64</v>
      </c>
      <c r="B68" s="3" t="s">
        <v>112</v>
      </c>
      <c r="C68" s="9" t="s">
        <v>37</v>
      </c>
      <c r="D68" s="1" t="s">
        <v>113</v>
      </c>
      <c r="E68" s="3" t="s">
        <v>114</v>
      </c>
      <c r="F68" s="94">
        <v>10000</v>
      </c>
      <c r="G68" s="94">
        <f t="shared" si="0"/>
        <v>0</v>
      </c>
      <c r="H68" s="94">
        <f t="shared" si="1"/>
        <v>10000</v>
      </c>
      <c r="I68" s="95">
        <f t="shared" si="2"/>
        <v>0</v>
      </c>
      <c r="J68" s="38">
        <v>1071231</v>
      </c>
      <c r="K68" s="69"/>
      <c r="L68" s="1" t="s">
        <v>115</v>
      </c>
      <c r="M68" s="26" t="s">
        <v>127</v>
      </c>
      <c r="N68" s="26"/>
      <c r="O68" s="53"/>
      <c r="P68" s="36">
        <v>10000</v>
      </c>
      <c r="Q68" s="36"/>
      <c r="R68" s="36"/>
      <c r="S68" s="36"/>
      <c r="T68" s="36"/>
      <c r="U68" s="36"/>
      <c r="V68" s="36"/>
      <c r="W68" s="36"/>
      <c r="X68" s="36"/>
      <c r="Y68" s="36"/>
      <c r="Z68" s="36"/>
      <c r="AA68" s="36"/>
    </row>
    <row r="69" spans="1:27" ht="99">
      <c r="A69" s="8">
        <v>65</v>
      </c>
      <c r="B69" s="3" t="s">
        <v>693</v>
      </c>
      <c r="C69" s="9" t="s">
        <v>116</v>
      </c>
      <c r="D69" s="3" t="s">
        <v>705</v>
      </c>
      <c r="E69" s="3" t="s">
        <v>167</v>
      </c>
      <c r="F69" s="94">
        <v>259244</v>
      </c>
      <c r="G69" s="94">
        <f t="shared" si="0"/>
        <v>259244</v>
      </c>
      <c r="H69" s="94">
        <f t="shared" si="1"/>
        <v>259244</v>
      </c>
      <c r="I69" s="95">
        <f t="shared" si="2"/>
        <v>0</v>
      </c>
      <c r="J69" s="38" t="s">
        <v>707</v>
      </c>
      <c r="K69" s="69">
        <v>43657</v>
      </c>
      <c r="L69" s="1" t="s">
        <v>690</v>
      </c>
      <c r="M69" s="26" t="s">
        <v>128</v>
      </c>
      <c r="N69" s="26" t="s">
        <v>706</v>
      </c>
      <c r="O69" s="53"/>
      <c r="P69" s="36"/>
      <c r="Q69" s="36"/>
      <c r="R69" s="36"/>
      <c r="S69" s="36"/>
      <c r="T69" s="36"/>
      <c r="U69" s="36"/>
      <c r="V69" s="36">
        <v>259244</v>
      </c>
      <c r="W69" s="36"/>
      <c r="X69" s="36"/>
      <c r="Y69" s="36"/>
      <c r="Z69" s="36"/>
      <c r="AA69" s="36"/>
    </row>
    <row r="70" spans="1:27" ht="99">
      <c r="A70" s="8">
        <v>66</v>
      </c>
      <c r="B70" s="3" t="s">
        <v>692</v>
      </c>
      <c r="C70" s="9" t="s">
        <v>116</v>
      </c>
      <c r="D70" s="3" t="s">
        <v>671</v>
      </c>
      <c r="E70" s="3" t="s">
        <v>689</v>
      </c>
      <c r="F70" s="94">
        <f>141536+900000-259244</f>
        <v>782292</v>
      </c>
      <c r="G70" s="94">
        <f t="shared" si="0"/>
        <v>86901</v>
      </c>
      <c r="H70" s="94">
        <f t="shared" si="1"/>
        <v>771421</v>
      </c>
      <c r="I70" s="95">
        <f t="shared" si="2"/>
        <v>10871</v>
      </c>
      <c r="J70" s="38" t="s">
        <v>59</v>
      </c>
      <c r="K70" s="69"/>
      <c r="L70" s="1" t="s">
        <v>691</v>
      </c>
      <c r="M70" s="26" t="s">
        <v>128</v>
      </c>
      <c r="N70" s="26"/>
      <c r="O70" s="53" t="s">
        <v>168</v>
      </c>
      <c r="P70" s="36">
        <v>215677</v>
      </c>
      <c r="Q70" s="36">
        <v>40930</v>
      </c>
      <c r="R70" s="36">
        <v>42928</v>
      </c>
      <c r="S70" s="36">
        <v>125894</v>
      </c>
      <c r="T70" s="36">
        <v>150993</v>
      </c>
      <c r="U70" s="36">
        <v>108098</v>
      </c>
      <c r="V70" s="36">
        <v>86901</v>
      </c>
      <c r="W70" s="36"/>
      <c r="X70" s="36"/>
      <c r="Y70" s="36"/>
      <c r="Z70" s="36"/>
      <c r="AA70" s="36"/>
    </row>
    <row r="71" spans="1:27" ht="49.5">
      <c r="A71" s="8">
        <v>67</v>
      </c>
      <c r="B71" s="3" t="s">
        <v>397</v>
      </c>
      <c r="C71" s="87" t="s">
        <v>398</v>
      </c>
      <c r="D71" s="3" t="s">
        <v>399</v>
      </c>
      <c r="E71" s="3" t="s">
        <v>400</v>
      </c>
      <c r="F71" s="94">
        <v>3104</v>
      </c>
      <c r="G71" s="94">
        <f t="shared" si="0"/>
        <v>0</v>
      </c>
      <c r="H71" s="94">
        <f t="shared" si="1"/>
        <v>3104</v>
      </c>
      <c r="I71" s="95">
        <f t="shared" si="2"/>
        <v>0</v>
      </c>
      <c r="J71" s="74" t="s">
        <v>401</v>
      </c>
      <c r="K71" s="69"/>
      <c r="L71" s="1"/>
      <c r="M71" s="69" t="s">
        <v>402</v>
      </c>
      <c r="N71" s="69" t="s">
        <v>403</v>
      </c>
      <c r="O71" s="53"/>
      <c r="P71" s="36"/>
      <c r="Q71" s="36"/>
      <c r="R71" s="36">
        <v>3104</v>
      </c>
      <c r="S71" s="36"/>
      <c r="T71" s="36"/>
      <c r="U71" s="36"/>
      <c r="V71" s="36"/>
      <c r="W71" s="36"/>
      <c r="X71" s="36"/>
      <c r="Y71" s="36"/>
      <c r="Z71" s="36"/>
      <c r="AA71" s="36"/>
    </row>
    <row r="72" spans="1:27" ht="115.5">
      <c r="A72" s="8">
        <v>68</v>
      </c>
      <c r="B72" s="3" t="s">
        <v>674</v>
      </c>
      <c r="C72" s="87" t="s">
        <v>640</v>
      </c>
      <c r="D72" s="3" t="s">
        <v>672</v>
      </c>
      <c r="E72" s="3" t="s">
        <v>673</v>
      </c>
      <c r="F72" s="94">
        <v>405000</v>
      </c>
      <c r="G72" s="94">
        <f t="shared" si="0"/>
        <v>0</v>
      </c>
      <c r="H72" s="94">
        <f t="shared" si="1"/>
        <v>405000</v>
      </c>
      <c r="I72" s="95">
        <f t="shared" si="2"/>
        <v>0</v>
      </c>
      <c r="J72" s="74">
        <v>108</v>
      </c>
      <c r="K72" s="69">
        <v>43633</v>
      </c>
      <c r="L72" s="1"/>
      <c r="M72" s="69" t="s">
        <v>128</v>
      </c>
      <c r="N72" s="69" t="s">
        <v>642</v>
      </c>
      <c r="O72" s="53"/>
      <c r="P72" s="36"/>
      <c r="Q72" s="36"/>
      <c r="R72" s="36"/>
      <c r="S72" s="36"/>
      <c r="T72" s="36"/>
      <c r="U72" s="36">
        <v>405000</v>
      </c>
      <c r="V72" s="36"/>
      <c r="W72" s="36"/>
      <c r="X72" s="36"/>
      <c r="Y72" s="36"/>
      <c r="Z72" s="36"/>
      <c r="AA72" s="36"/>
    </row>
    <row r="73" spans="1:27" ht="115.5">
      <c r="A73" s="8">
        <v>69</v>
      </c>
      <c r="B73" s="3" t="s">
        <v>510</v>
      </c>
      <c r="C73" s="87" t="s">
        <v>465</v>
      </c>
      <c r="D73" s="3" t="s">
        <v>464</v>
      </c>
      <c r="E73" s="3" t="s">
        <v>466</v>
      </c>
      <c r="F73" s="94">
        <v>949163</v>
      </c>
      <c r="G73" s="94">
        <f t="shared" si="0"/>
        <v>10143</v>
      </c>
      <c r="H73" s="94">
        <f t="shared" si="1"/>
        <v>596818</v>
      </c>
      <c r="I73" s="95">
        <f t="shared" si="2"/>
        <v>352345</v>
      </c>
      <c r="J73" s="74" t="s">
        <v>467</v>
      </c>
      <c r="K73" s="69"/>
      <c r="L73" s="1"/>
      <c r="M73" s="99" t="s">
        <v>468</v>
      </c>
      <c r="N73" s="69"/>
      <c r="O73" s="53"/>
      <c r="P73" s="36"/>
      <c r="Q73" s="36"/>
      <c r="R73" s="36"/>
      <c r="S73" s="36">
        <v>519614</v>
      </c>
      <c r="T73" s="36">
        <v>55409</v>
      </c>
      <c r="U73" s="36">
        <v>11652</v>
      </c>
      <c r="V73" s="36">
        <v>10143</v>
      </c>
      <c r="W73" s="36"/>
      <c r="X73" s="36"/>
      <c r="Y73" s="36"/>
      <c r="Z73" s="36"/>
      <c r="AA73" s="36"/>
    </row>
    <row r="74" spans="1:27" ht="115.5">
      <c r="A74" s="8">
        <v>70</v>
      </c>
      <c r="B74" s="3" t="s">
        <v>511</v>
      </c>
      <c r="C74" s="87" t="s">
        <v>469</v>
      </c>
      <c r="D74" s="3" t="s">
        <v>470</v>
      </c>
      <c r="E74" s="3" t="s">
        <v>471</v>
      </c>
      <c r="F74" s="94">
        <v>35600</v>
      </c>
      <c r="G74" s="94">
        <f aca="true" t="shared" si="3" ref="G74:G86">V74</f>
        <v>0</v>
      </c>
      <c r="H74" s="94">
        <f aca="true" t="shared" si="4" ref="H74:H86">SUM(P74:V74)</f>
        <v>22836</v>
      </c>
      <c r="I74" s="95">
        <f aca="true" t="shared" si="5" ref="I74:I86">F74-H74</f>
        <v>12764</v>
      </c>
      <c r="J74" s="97" t="s">
        <v>472</v>
      </c>
      <c r="K74" s="69"/>
      <c r="L74" s="1"/>
      <c r="M74" s="99" t="s">
        <v>468</v>
      </c>
      <c r="N74" s="69"/>
      <c r="O74" s="53"/>
      <c r="P74" s="36"/>
      <c r="Q74" s="36"/>
      <c r="R74" s="36"/>
      <c r="S74" s="36">
        <v>3188</v>
      </c>
      <c r="T74" s="36"/>
      <c r="U74" s="36">
        <v>19648</v>
      </c>
      <c r="V74" s="36"/>
      <c r="W74" s="36"/>
      <c r="X74" s="36"/>
      <c r="Y74" s="36"/>
      <c r="Z74" s="36"/>
      <c r="AA74" s="36"/>
    </row>
    <row r="75" spans="1:27" ht="66">
      <c r="A75" s="8">
        <v>71</v>
      </c>
      <c r="B75" s="3" t="s">
        <v>633</v>
      </c>
      <c r="C75" s="87" t="s">
        <v>568</v>
      </c>
      <c r="D75" s="3" t="s">
        <v>569</v>
      </c>
      <c r="E75" s="3" t="s">
        <v>571</v>
      </c>
      <c r="F75" s="94">
        <v>50000</v>
      </c>
      <c r="G75" s="94">
        <f t="shared" si="3"/>
        <v>19308</v>
      </c>
      <c r="H75" s="94">
        <f t="shared" si="4"/>
        <v>19308</v>
      </c>
      <c r="I75" s="95">
        <f t="shared" si="5"/>
        <v>30692</v>
      </c>
      <c r="J75" s="97" t="s">
        <v>570</v>
      </c>
      <c r="K75" s="69"/>
      <c r="L75" s="1"/>
      <c r="M75" s="99" t="s">
        <v>402</v>
      </c>
      <c r="N75" s="69"/>
      <c r="O75" s="53"/>
      <c r="P75" s="36"/>
      <c r="Q75" s="36"/>
      <c r="R75" s="36"/>
      <c r="S75" s="36"/>
      <c r="T75" s="36"/>
      <c r="U75" s="36"/>
      <c r="V75" s="36">
        <f>35922-V76</f>
        <v>19308</v>
      </c>
      <c r="W75" s="36"/>
      <c r="X75" s="36"/>
      <c r="Y75" s="36"/>
      <c r="Z75" s="36"/>
      <c r="AA75" s="36"/>
    </row>
    <row r="76" spans="1:27" ht="115.5">
      <c r="A76" s="8">
        <v>72</v>
      </c>
      <c r="B76" s="3" t="s">
        <v>678</v>
      </c>
      <c r="C76" s="87" t="s">
        <v>568</v>
      </c>
      <c r="D76" s="3" t="s">
        <v>675</v>
      </c>
      <c r="E76" s="3" t="s">
        <v>676</v>
      </c>
      <c r="F76" s="94">
        <v>40000</v>
      </c>
      <c r="G76" s="94">
        <f t="shared" si="3"/>
        <v>16614</v>
      </c>
      <c r="H76" s="94">
        <f t="shared" si="4"/>
        <v>16614</v>
      </c>
      <c r="I76" s="95">
        <f t="shared" si="5"/>
        <v>23386</v>
      </c>
      <c r="J76" s="97" t="s">
        <v>677</v>
      </c>
      <c r="K76" s="69"/>
      <c r="L76" s="1"/>
      <c r="M76" s="99" t="s">
        <v>402</v>
      </c>
      <c r="N76" s="69"/>
      <c r="O76" s="53"/>
      <c r="P76" s="36"/>
      <c r="Q76" s="36"/>
      <c r="R76" s="36"/>
      <c r="S76" s="36"/>
      <c r="T76" s="36"/>
      <c r="U76" s="36"/>
      <c r="V76" s="36">
        <v>16614</v>
      </c>
      <c r="W76" s="36"/>
      <c r="X76" s="36"/>
      <c r="Y76" s="36"/>
      <c r="Z76" s="36"/>
      <c r="AA76" s="36"/>
    </row>
    <row r="77" spans="1:27" ht="82.5">
      <c r="A77" s="8">
        <v>73</v>
      </c>
      <c r="B77" s="3" t="s">
        <v>512</v>
      </c>
      <c r="C77" s="87" t="s">
        <v>473</v>
      </c>
      <c r="D77" s="3" t="s">
        <v>474</v>
      </c>
      <c r="E77" s="3" t="s">
        <v>475</v>
      </c>
      <c r="F77" s="94">
        <v>23643</v>
      </c>
      <c r="G77" s="94">
        <f t="shared" si="3"/>
        <v>0</v>
      </c>
      <c r="H77" s="94">
        <f t="shared" si="4"/>
        <v>23643</v>
      </c>
      <c r="I77" s="95">
        <f t="shared" si="5"/>
        <v>0</v>
      </c>
      <c r="J77" s="97" t="s">
        <v>446</v>
      </c>
      <c r="K77" s="69"/>
      <c r="L77" s="1"/>
      <c r="M77" s="99" t="s">
        <v>127</v>
      </c>
      <c r="N77" s="69"/>
      <c r="O77" s="53"/>
      <c r="P77" s="36"/>
      <c r="Q77" s="36"/>
      <c r="R77" s="36"/>
      <c r="S77" s="36"/>
      <c r="T77" s="36"/>
      <c r="U77" s="36">
        <v>23643</v>
      </c>
      <c r="V77" s="36"/>
      <c r="W77" s="36"/>
      <c r="X77" s="36"/>
      <c r="Y77" s="36"/>
      <c r="Z77" s="36"/>
      <c r="AA77" s="36"/>
    </row>
    <row r="78" spans="1:27" ht="69" customHeight="1">
      <c r="A78" s="8">
        <v>74</v>
      </c>
      <c r="B78" s="3" t="s">
        <v>611</v>
      </c>
      <c r="C78" s="9" t="s">
        <v>201</v>
      </c>
      <c r="D78" s="3" t="s">
        <v>612</v>
      </c>
      <c r="E78" s="3" t="s">
        <v>204</v>
      </c>
      <c r="F78" s="94">
        <f>8883</f>
        <v>8883</v>
      </c>
      <c r="G78" s="94">
        <f t="shared" si="3"/>
        <v>0</v>
      </c>
      <c r="H78" s="94">
        <f t="shared" si="4"/>
        <v>8883</v>
      </c>
      <c r="I78" s="95">
        <f t="shared" si="5"/>
        <v>0</v>
      </c>
      <c r="J78" s="38" t="s">
        <v>202</v>
      </c>
      <c r="K78" s="69" t="s">
        <v>409</v>
      </c>
      <c r="L78" s="1"/>
      <c r="M78" s="26" t="s">
        <v>127</v>
      </c>
      <c r="N78" s="76" t="s">
        <v>410</v>
      </c>
      <c r="O78" s="53"/>
      <c r="P78" s="36"/>
      <c r="Q78" s="36">
        <v>8214</v>
      </c>
      <c r="R78" s="36">
        <v>669</v>
      </c>
      <c r="S78" s="36"/>
      <c r="T78" s="36"/>
      <c r="U78" s="36"/>
      <c r="V78" s="36"/>
      <c r="W78" s="36"/>
      <c r="X78" s="36"/>
      <c r="Y78" s="36"/>
      <c r="Z78" s="36"/>
      <c r="AA78" s="36"/>
    </row>
    <row r="79" spans="1:27" ht="66">
      <c r="A79" s="8">
        <v>75</v>
      </c>
      <c r="B79" s="3" t="s">
        <v>411</v>
      </c>
      <c r="C79" s="9" t="s">
        <v>201</v>
      </c>
      <c r="D79" s="3" t="s">
        <v>412</v>
      </c>
      <c r="E79" s="3" t="s">
        <v>413</v>
      </c>
      <c r="F79" s="94">
        <v>57915</v>
      </c>
      <c r="G79" s="94">
        <f t="shared" si="3"/>
        <v>11583</v>
      </c>
      <c r="H79" s="94">
        <f t="shared" si="4"/>
        <v>57249</v>
      </c>
      <c r="I79" s="95">
        <f t="shared" si="5"/>
        <v>666</v>
      </c>
      <c r="J79" s="74" t="s">
        <v>200</v>
      </c>
      <c r="K79" s="69"/>
      <c r="L79" s="1"/>
      <c r="M79" s="26" t="s">
        <v>127</v>
      </c>
      <c r="N79" s="76" t="s">
        <v>414</v>
      </c>
      <c r="O79" s="53"/>
      <c r="P79" s="36"/>
      <c r="Q79" s="36"/>
      <c r="R79" s="36">
        <v>8667</v>
      </c>
      <c r="S79" s="36">
        <v>11583</v>
      </c>
      <c r="T79" s="36">
        <v>12483</v>
      </c>
      <c r="U79" s="36">
        <v>12933</v>
      </c>
      <c r="V79" s="36">
        <v>11583</v>
      </c>
      <c r="W79" s="36"/>
      <c r="X79" s="36"/>
      <c r="Y79" s="36"/>
      <c r="Z79" s="36"/>
      <c r="AA79" s="36"/>
    </row>
    <row r="80" spans="1:27" ht="115.5">
      <c r="A80" s="8">
        <v>76</v>
      </c>
      <c r="B80" s="3" t="s">
        <v>635</v>
      </c>
      <c r="C80" s="9" t="s">
        <v>572</v>
      </c>
      <c r="D80" s="3" t="s">
        <v>574</v>
      </c>
      <c r="E80" s="3" t="s">
        <v>573</v>
      </c>
      <c r="F80" s="94">
        <v>14675</v>
      </c>
      <c r="G80" s="94">
        <f t="shared" si="3"/>
        <v>14675</v>
      </c>
      <c r="H80" s="94">
        <f t="shared" si="4"/>
        <v>14675</v>
      </c>
      <c r="I80" s="95">
        <f t="shared" si="5"/>
        <v>0</v>
      </c>
      <c r="J80" s="97" t="s">
        <v>482</v>
      </c>
      <c r="K80" s="69"/>
      <c r="L80" s="1"/>
      <c r="M80" s="99" t="s">
        <v>127</v>
      </c>
      <c r="N80" s="76"/>
      <c r="O80" s="53"/>
      <c r="P80" s="36"/>
      <c r="Q80" s="36"/>
      <c r="R80" s="36"/>
      <c r="S80" s="36"/>
      <c r="T80" s="36"/>
      <c r="U80" s="36"/>
      <c r="V80" s="36">
        <v>14675</v>
      </c>
      <c r="W80" s="36"/>
      <c r="X80" s="36"/>
      <c r="Y80" s="36"/>
      <c r="Z80" s="36"/>
      <c r="AA80" s="36"/>
    </row>
    <row r="81" spans="1:27" s="88" customFormat="1" ht="82.5">
      <c r="A81" s="8">
        <v>77</v>
      </c>
      <c r="B81" s="59" t="s">
        <v>185</v>
      </c>
      <c r="C81" s="60" t="s">
        <v>184</v>
      </c>
      <c r="D81" s="61" t="s">
        <v>695</v>
      </c>
      <c r="E81" s="59" t="s">
        <v>187</v>
      </c>
      <c r="F81" s="96">
        <v>96660</v>
      </c>
      <c r="G81" s="94">
        <f t="shared" si="3"/>
        <v>0</v>
      </c>
      <c r="H81" s="94">
        <f t="shared" si="4"/>
        <v>96660</v>
      </c>
      <c r="I81" s="95">
        <f t="shared" si="5"/>
        <v>0</v>
      </c>
      <c r="J81" s="57" t="s">
        <v>188</v>
      </c>
      <c r="K81" s="70" t="s">
        <v>420</v>
      </c>
      <c r="L81" s="61"/>
      <c r="M81" s="63" t="s">
        <v>128</v>
      </c>
      <c r="N81" s="63" t="s">
        <v>421</v>
      </c>
      <c r="O81" s="64"/>
      <c r="P81" s="65"/>
      <c r="Q81" s="65">
        <v>96660</v>
      </c>
      <c r="R81" s="65"/>
      <c r="S81" s="65"/>
      <c r="T81" s="65"/>
      <c r="U81" s="65"/>
      <c r="V81" s="65"/>
      <c r="W81" s="65"/>
      <c r="X81" s="65"/>
      <c r="Y81" s="65"/>
      <c r="Z81" s="65"/>
      <c r="AA81" s="65"/>
    </row>
    <row r="82" spans="1:27" s="88" customFormat="1" ht="132">
      <c r="A82" s="8">
        <v>78</v>
      </c>
      <c r="B82" s="59" t="s">
        <v>422</v>
      </c>
      <c r="C82" s="60" t="s">
        <v>184</v>
      </c>
      <c r="D82" s="61" t="s">
        <v>423</v>
      </c>
      <c r="E82" s="59" t="s">
        <v>424</v>
      </c>
      <c r="F82" s="96">
        <v>41616</v>
      </c>
      <c r="G82" s="94">
        <f t="shared" si="3"/>
        <v>3756</v>
      </c>
      <c r="H82" s="94">
        <f t="shared" si="4"/>
        <v>41616</v>
      </c>
      <c r="I82" s="95">
        <f t="shared" si="5"/>
        <v>0</v>
      </c>
      <c r="J82" s="74" t="s">
        <v>425</v>
      </c>
      <c r="K82" s="70">
        <v>43663</v>
      </c>
      <c r="L82" s="61"/>
      <c r="M82" s="63" t="s">
        <v>124</v>
      </c>
      <c r="N82" s="60" t="s">
        <v>711</v>
      </c>
      <c r="O82" s="64"/>
      <c r="P82" s="65"/>
      <c r="Q82" s="65"/>
      <c r="R82" s="65"/>
      <c r="S82" s="65">
        <v>4680</v>
      </c>
      <c r="T82" s="65">
        <v>2349</v>
      </c>
      <c r="U82" s="65">
        <v>30831</v>
      </c>
      <c r="V82" s="65">
        <v>3756</v>
      </c>
      <c r="W82" s="65"/>
      <c r="X82" s="65"/>
      <c r="Y82" s="65"/>
      <c r="Z82" s="65"/>
      <c r="AA82" s="65"/>
    </row>
    <row r="83" spans="1:27" s="88" customFormat="1" ht="165">
      <c r="A83" s="8">
        <v>79</v>
      </c>
      <c r="B83" s="59" t="s">
        <v>687</v>
      </c>
      <c r="C83" s="60" t="s">
        <v>679</v>
      </c>
      <c r="D83" s="61" t="s">
        <v>680</v>
      </c>
      <c r="E83" s="59" t="s">
        <v>681</v>
      </c>
      <c r="F83" s="96">
        <v>57390</v>
      </c>
      <c r="G83" s="94">
        <f t="shared" si="3"/>
        <v>6542</v>
      </c>
      <c r="H83" s="94">
        <f t="shared" si="4"/>
        <v>57390</v>
      </c>
      <c r="I83" s="95">
        <f t="shared" si="5"/>
        <v>0</v>
      </c>
      <c r="J83" s="74" t="s">
        <v>682</v>
      </c>
      <c r="K83" s="70">
        <v>43663</v>
      </c>
      <c r="L83" s="61"/>
      <c r="M83" s="99" t="s">
        <v>124</v>
      </c>
      <c r="N83" s="60" t="s">
        <v>710</v>
      </c>
      <c r="O83" s="64"/>
      <c r="P83" s="65"/>
      <c r="Q83" s="65"/>
      <c r="R83" s="65"/>
      <c r="S83" s="65"/>
      <c r="T83" s="65"/>
      <c r="U83" s="65">
        <v>50848</v>
      </c>
      <c r="V83" s="65">
        <v>6542</v>
      </c>
      <c r="W83" s="65"/>
      <c r="X83" s="65"/>
      <c r="Y83" s="65"/>
      <c r="Z83" s="65"/>
      <c r="AA83" s="65"/>
    </row>
    <row r="84" spans="1:27" s="88" customFormat="1" ht="132">
      <c r="A84" s="8">
        <v>80</v>
      </c>
      <c r="B84" s="59" t="s">
        <v>579</v>
      </c>
      <c r="C84" s="60" t="s">
        <v>575</v>
      </c>
      <c r="D84" s="61" t="s">
        <v>578</v>
      </c>
      <c r="E84" s="59" t="s">
        <v>577</v>
      </c>
      <c r="F84" s="96">
        <v>600000</v>
      </c>
      <c r="G84" s="94">
        <f t="shared" si="3"/>
        <v>0</v>
      </c>
      <c r="H84" s="94">
        <f t="shared" si="4"/>
        <v>0</v>
      </c>
      <c r="I84" s="95">
        <f t="shared" si="5"/>
        <v>600000</v>
      </c>
      <c r="J84" s="97" t="s">
        <v>59</v>
      </c>
      <c r="K84" s="70"/>
      <c r="L84" s="61"/>
      <c r="M84" s="63" t="s">
        <v>128</v>
      </c>
      <c r="N84" s="63"/>
      <c r="O84" s="64"/>
      <c r="P84" s="65"/>
      <c r="Q84" s="65"/>
      <c r="R84" s="65"/>
      <c r="S84" s="65"/>
      <c r="T84" s="65"/>
      <c r="U84" s="65"/>
      <c r="V84" s="65"/>
      <c r="W84" s="65"/>
      <c r="X84" s="65"/>
      <c r="Y84" s="65"/>
      <c r="Z84" s="65"/>
      <c r="AA84" s="65"/>
    </row>
    <row r="85" spans="1:27" s="88" customFormat="1" ht="82.5">
      <c r="A85" s="8">
        <v>81</v>
      </c>
      <c r="B85" s="59" t="s">
        <v>582</v>
      </c>
      <c r="C85" s="60" t="s">
        <v>534</v>
      </c>
      <c r="D85" s="61" t="s">
        <v>535</v>
      </c>
      <c r="E85" s="59" t="s">
        <v>580</v>
      </c>
      <c r="F85" s="96">
        <v>207182</v>
      </c>
      <c r="G85" s="94">
        <f t="shared" si="3"/>
        <v>0</v>
      </c>
      <c r="H85" s="94">
        <f t="shared" si="4"/>
        <v>207182</v>
      </c>
      <c r="I85" s="95">
        <f t="shared" si="5"/>
        <v>0</v>
      </c>
      <c r="J85" s="74" t="s">
        <v>344</v>
      </c>
      <c r="K85" s="70">
        <v>43588</v>
      </c>
      <c r="L85" s="61"/>
      <c r="M85" s="63" t="s">
        <v>123</v>
      </c>
      <c r="N85" s="63" t="s">
        <v>537</v>
      </c>
      <c r="O85" s="64"/>
      <c r="P85" s="65"/>
      <c r="Q85" s="65"/>
      <c r="R85" s="65"/>
      <c r="S85" s="65"/>
      <c r="T85" s="65">
        <v>207182</v>
      </c>
      <c r="U85" s="65"/>
      <c r="V85" s="65"/>
      <c r="W85" s="65"/>
      <c r="X85" s="65"/>
      <c r="Y85" s="65"/>
      <c r="Z85" s="65"/>
      <c r="AA85" s="65"/>
    </row>
    <row r="86" spans="1:27" s="88" customFormat="1" ht="82.5">
      <c r="A86" s="8">
        <v>82</v>
      </c>
      <c r="B86" s="59" t="s">
        <v>513</v>
      </c>
      <c r="C86" s="60" t="s">
        <v>477</v>
      </c>
      <c r="D86" s="61" t="s">
        <v>583</v>
      </c>
      <c r="E86" s="1" t="s">
        <v>146</v>
      </c>
      <c r="F86" s="96">
        <f>26400+3600</f>
        <v>30000</v>
      </c>
      <c r="G86" s="94">
        <f t="shared" si="3"/>
        <v>0</v>
      </c>
      <c r="H86" s="94">
        <f t="shared" si="4"/>
        <v>30000</v>
      </c>
      <c r="I86" s="95">
        <f t="shared" si="5"/>
        <v>0</v>
      </c>
      <c r="J86" s="38" t="s">
        <v>59</v>
      </c>
      <c r="K86" s="70"/>
      <c r="L86" s="1" t="s">
        <v>480</v>
      </c>
      <c r="M86" s="63" t="s">
        <v>121</v>
      </c>
      <c r="N86" s="63"/>
      <c r="O86" s="64"/>
      <c r="P86" s="65"/>
      <c r="Q86" s="65"/>
      <c r="R86" s="65"/>
      <c r="S86" s="65"/>
      <c r="T86" s="65">
        <v>30000</v>
      </c>
      <c r="U86" s="65"/>
      <c r="V86" s="65"/>
      <c r="W86" s="65"/>
      <c r="X86" s="65"/>
      <c r="Y86" s="65"/>
      <c r="Z86" s="65"/>
      <c r="AA86" s="65"/>
    </row>
    <row r="87" spans="1:27" s="80" customFormat="1" ht="24.75" customHeight="1">
      <c r="A87" s="42"/>
      <c r="B87" s="43" t="s">
        <v>1</v>
      </c>
      <c r="C87" s="44"/>
      <c r="D87" s="46"/>
      <c r="E87" s="46"/>
      <c r="F87" s="47">
        <f>SUM(F5:F86)</f>
        <v>17548861</v>
      </c>
      <c r="G87" s="47">
        <f>SUM(G5:G86)</f>
        <v>1284029</v>
      </c>
      <c r="H87" s="47">
        <f>SUM(H5:H86)</f>
        <v>14470107</v>
      </c>
      <c r="I87" s="47">
        <f>SUM(I5:I86)</f>
        <v>3078754</v>
      </c>
      <c r="J87" s="48"/>
      <c r="K87" s="71"/>
      <c r="L87" s="89"/>
      <c r="M87" s="75"/>
      <c r="N87" s="75"/>
      <c r="O87" s="54"/>
      <c r="P87" s="37"/>
      <c r="Q87" s="37"/>
      <c r="R87" s="37"/>
      <c r="S87" s="37"/>
      <c r="T87" s="37"/>
      <c r="U87" s="37"/>
      <c r="V87" s="37"/>
      <c r="W87" s="37"/>
      <c r="X87" s="37"/>
      <c r="Y87" s="37"/>
      <c r="Z87" s="37"/>
      <c r="AA87" s="37"/>
    </row>
    <row r="88" spans="1:10" ht="6" customHeight="1">
      <c r="A88" s="13"/>
      <c r="B88" s="14"/>
      <c r="C88" s="15"/>
      <c r="D88" s="90"/>
      <c r="E88" s="14"/>
      <c r="F88" s="14"/>
      <c r="G88" s="14"/>
      <c r="H88" s="14"/>
      <c r="I88" s="14"/>
      <c r="J88" s="15"/>
    </row>
    <row r="89" spans="1:7" ht="16.5" hidden="1">
      <c r="A89" s="112" t="s">
        <v>2</v>
      </c>
      <c r="B89" s="112"/>
      <c r="C89" s="112"/>
      <c r="D89" s="112"/>
      <c r="E89" s="112"/>
      <c r="F89" s="112"/>
      <c r="G89" s="112"/>
    </row>
    <row r="90" spans="1:7" ht="16.5" hidden="1">
      <c r="A90" s="113" t="s">
        <v>3</v>
      </c>
      <c r="B90" s="113"/>
      <c r="C90" s="113"/>
      <c r="D90" s="113"/>
      <c r="E90" s="113"/>
      <c r="F90" s="113"/>
      <c r="G90" s="113"/>
    </row>
    <row r="91" spans="1:7" ht="16.5" hidden="1">
      <c r="A91" s="104" t="s">
        <v>4</v>
      </c>
      <c r="B91" s="104"/>
      <c r="C91" s="104"/>
      <c r="D91" s="104"/>
      <c r="E91" s="104"/>
      <c r="F91" s="104"/>
      <c r="G91" s="104"/>
    </row>
    <row r="92" spans="1:32" s="17" customFormat="1" ht="16.5" hidden="1">
      <c r="A92" s="104" t="s">
        <v>5</v>
      </c>
      <c r="B92" s="104"/>
      <c r="C92" s="104"/>
      <c r="D92" s="104"/>
      <c r="E92" s="104"/>
      <c r="F92" s="104"/>
      <c r="G92" s="104"/>
      <c r="J92" s="25"/>
      <c r="K92" s="72"/>
      <c r="L92" s="81"/>
      <c r="M92" s="91"/>
      <c r="N92" s="91"/>
      <c r="O92" s="92"/>
      <c r="P92" s="93"/>
      <c r="Q92" s="93"/>
      <c r="R92" s="93"/>
      <c r="S92" s="93"/>
      <c r="T92" s="93"/>
      <c r="U92" s="93"/>
      <c r="V92" s="93"/>
      <c r="W92" s="93"/>
      <c r="X92" s="93"/>
      <c r="Y92" s="93"/>
      <c r="Z92" s="93"/>
      <c r="AA92" s="93"/>
      <c r="AB92" s="81"/>
      <c r="AC92" s="81"/>
      <c r="AD92" s="81"/>
      <c r="AE92" s="81"/>
      <c r="AF92" s="81"/>
    </row>
    <row r="93" spans="1:32" s="17" customFormat="1" ht="19.5">
      <c r="A93" s="105" t="s">
        <v>6</v>
      </c>
      <c r="B93" s="105"/>
      <c r="C93" s="105"/>
      <c r="D93" s="19"/>
      <c r="E93" s="106" t="s">
        <v>7</v>
      </c>
      <c r="F93" s="106"/>
      <c r="G93" s="106"/>
      <c r="J93" s="25"/>
      <c r="K93" s="72"/>
      <c r="L93" s="81"/>
      <c r="M93" s="91"/>
      <c r="N93" s="91"/>
      <c r="O93" s="92"/>
      <c r="P93" s="93"/>
      <c r="Q93" s="93"/>
      <c r="R93" s="93"/>
      <c r="S93" s="93"/>
      <c r="T93" s="93"/>
      <c r="U93" s="93"/>
      <c r="V93" s="93"/>
      <c r="W93" s="93"/>
      <c r="X93" s="93"/>
      <c r="Y93" s="93"/>
      <c r="Z93" s="93"/>
      <c r="AA93" s="93"/>
      <c r="AB93" s="81"/>
      <c r="AC93" s="81"/>
      <c r="AD93" s="81"/>
      <c r="AE93" s="81"/>
      <c r="AF93" s="81"/>
    </row>
  </sheetData>
  <sheetProtection/>
  <autoFilter ref="A4:AH87"/>
  <mergeCells count="25">
    <mergeCell ref="L3:L4"/>
    <mergeCell ref="M3:M4"/>
    <mergeCell ref="N3:N4"/>
    <mergeCell ref="O3:O4"/>
    <mergeCell ref="A1:L1"/>
    <mergeCell ref="A2:L2"/>
    <mergeCell ref="A3:A4"/>
    <mergeCell ref="B3:B4"/>
    <mergeCell ref="C3:C4"/>
    <mergeCell ref="E3:E4"/>
    <mergeCell ref="F3:F4"/>
    <mergeCell ref="G3:H3"/>
    <mergeCell ref="I3:I4"/>
    <mergeCell ref="A92:G92"/>
    <mergeCell ref="K3:K4"/>
    <mergeCell ref="A93:C93"/>
    <mergeCell ref="E93:G93"/>
    <mergeCell ref="P3:AA3"/>
    <mergeCell ref="B62:B63"/>
    <mergeCell ref="C62:C63"/>
    <mergeCell ref="A89:G89"/>
    <mergeCell ref="A90:G90"/>
    <mergeCell ref="A91:G91"/>
    <mergeCell ref="J3:J4"/>
    <mergeCell ref="D3:D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84"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H88"/>
  <sheetViews>
    <sheetView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V64" sqref="V6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4" t="s">
        <v>8</v>
      </c>
      <c r="B1" s="114"/>
      <c r="C1" s="114"/>
      <c r="D1" s="114"/>
      <c r="E1" s="114"/>
      <c r="F1" s="114"/>
      <c r="G1" s="114"/>
      <c r="H1" s="114"/>
      <c r="I1" s="114"/>
      <c r="J1" s="114"/>
      <c r="K1" s="114"/>
      <c r="L1" s="114"/>
      <c r="M1" s="77"/>
      <c r="N1" s="77"/>
      <c r="O1" s="78"/>
      <c r="P1" s="79"/>
      <c r="Q1" s="79"/>
      <c r="R1" s="79"/>
      <c r="S1" s="79"/>
      <c r="T1" s="79"/>
      <c r="U1" s="79"/>
      <c r="V1" s="79"/>
      <c r="W1" s="79"/>
      <c r="X1" s="79"/>
      <c r="Y1" s="79"/>
      <c r="Z1" s="79"/>
      <c r="AA1" s="79"/>
    </row>
    <row r="2" spans="1:27" s="80" customFormat="1" ht="19.5">
      <c r="A2" s="115" t="s">
        <v>639</v>
      </c>
      <c r="B2" s="115"/>
      <c r="C2" s="115"/>
      <c r="D2" s="115"/>
      <c r="E2" s="115"/>
      <c r="F2" s="115"/>
      <c r="G2" s="115"/>
      <c r="H2" s="115"/>
      <c r="I2" s="115"/>
      <c r="J2" s="115"/>
      <c r="K2" s="115"/>
      <c r="L2" s="115"/>
      <c r="M2" s="77"/>
      <c r="N2" s="77"/>
      <c r="O2" s="78"/>
      <c r="P2" s="79"/>
      <c r="Q2" s="79"/>
      <c r="R2" s="79"/>
      <c r="S2" s="79"/>
      <c r="T2" s="79"/>
      <c r="U2" s="79"/>
      <c r="V2" s="79"/>
      <c r="W2" s="79"/>
      <c r="X2" s="79"/>
      <c r="Y2" s="79"/>
      <c r="Z2" s="79"/>
      <c r="AA2" s="79"/>
    </row>
    <row r="3" spans="1:27" s="80" customFormat="1" ht="16.5">
      <c r="A3" s="116" t="s">
        <v>514</v>
      </c>
      <c r="B3" s="107" t="s">
        <v>46</v>
      </c>
      <c r="C3" s="107" t="s">
        <v>591</v>
      </c>
      <c r="D3" s="107" t="s">
        <v>48</v>
      </c>
      <c r="E3" s="107" t="s">
        <v>49</v>
      </c>
      <c r="F3" s="107" t="s">
        <v>50</v>
      </c>
      <c r="G3" s="118" t="s">
        <v>0</v>
      </c>
      <c r="H3" s="119"/>
      <c r="I3" s="120" t="s">
        <v>51</v>
      </c>
      <c r="J3" s="107" t="s">
        <v>55</v>
      </c>
      <c r="K3" s="122" t="s">
        <v>56</v>
      </c>
      <c r="L3" s="107" t="s">
        <v>52</v>
      </c>
      <c r="M3" s="107" t="s">
        <v>119</v>
      </c>
      <c r="N3" s="107" t="s">
        <v>220</v>
      </c>
      <c r="O3" s="107" t="s">
        <v>140</v>
      </c>
      <c r="P3" s="107" t="s">
        <v>141</v>
      </c>
      <c r="Q3" s="107"/>
      <c r="R3" s="107"/>
      <c r="S3" s="107"/>
      <c r="T3" s="107"/>
      <c r="U3" s="107"/>
      <c r="V3" s="107"/>
      <c r="W3" s="107"/>
      <c r="X3" s="107"/>
      <c r="Y3" s="107"/>
      <c r="Z3" s="107"/>
      <c r="AA3" s="107"/>
    </row>
    <row r="4" spans="1:27" s="80" customFormat="1" ht="33">
      <c r="A4" s="117"/>
      <c r="B4" s="107"/>
      <c r="C4" s="107"/>
      <c r="D4" s="107"/>
      <c r="E4" s="107"/>
      <c r="F4" s="107"/>
      <c r="G4" s="7" t="s">
        <v>53</v>
      </c>
      <c r="H4" s="7" t="s">
        <v>54</v>
      </c>
      <c r="I4" s="121"/>
      <c r="J4" s="107"/>
      <c r="K4" s="122"/>
      <c r="L4" s="107"/>
      <c r="M4" s="107"/>
      <c r="N4" s="107"/>
      <c r="O4" s="107"/>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U5</f>
        <v>0</v>
      </c>
      <c r="H5" s="94">
        <f>SUM(P5:U5)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68">U6</f>
        <v>131264</v>
      </c>
      <c r="H6" s="94">
        <f aca="true" t="shared" si="1" ref="H6:H68">SUM(P6:U6)</f>
        <v>532973</v>
      </c>
      <c r="I6" s="95">
        <f aca="true" t="shared" si="2" ref="I6:I68">F6-H6</f>
        <v>164809</v>
      </c>
      <c r="J6" s="38" t="s">
        <v>59</v>
      </c>
      <c r="K6" s="69"/>
      <c r="L6" s="1" t="s">
        <v>64</v>
      </c>
      <c r="M6" s="26" t="s">
        <v>121</v>
      </c>
      <c r="N6" s="26"/>
      <c r="O6" s="53"/>
      <c r="P6" s="36">
        <v>75866</v>
      </c>
      <c r="Q6" s="36"/>
      <c r="R6" s="36">
        <v>106239</v>
      </c>
      <c r="S6" s="36">
        <v>109619</v>
      </c>
      <c r="T6" s="36">
        <v>109985</v>
      </c>
      <c r="U6" s="36">
        <v>131264</v>
      </c>
      <c r="V6" s="36"/>
      <c r="W6" s="36"/>
      <c r="X6" s="36"/>
      <c r="Y6" s="36"/>
      <c r="Z6" s="36"/>
      <c r="AA6" s="36"/>
    </row>
    <row r="7" spans="1:27" ht="66">
      <c r="A7" s="8">
        <v>3</v>
      </c>
      <c r="B7" s="1" t="s">
        <v>15</v>
      </c>
      <c r="C7" s="8" t="s">
        <v>16</v>
      </c>
      <c r="D7" s="2" t="s">
        <v>616</v>
      </c>
      <c r="E7" s="1" t="s">
        <v>594</v>
      </c>
      <c r="F7" s="94">
        <f>130000+338881</f>
        <v>468881</v>
      </c>
      <c r="G7" s="94">
        <f t="shared" si="0"/>
        <v>54171</v>
      </c>
      <c r="H7" s="94">
        <f t="shared" si="1"/>
        <v>426250</v>
      </c>
      <c r="I7" s="95">
        <f t="shared" si="2"/>
        <v>42631</v>
      </c>
      <c r="J7" s="38" t="s">
        <v>59</v>
      </c>
      <c r="K7" s="69"/>
      <c r="L7" s="1" t="s">
        <v>242</v>
      </c>
      <c r="M7" s="26" t="s">
        <v>121</v>
      </c>
      <c r="N7" s="26"/>
      <c r="O7" s="53"/>
      <c r="P7" s="36">
        <v>113165</v>
      </c>
      <c r="Q7" s="36"/>
      <c r="R7" s="36">
        <v>150572</v>
      </c>
      <c r="S7" s="36">
        <v>54171</v>
      </c>
      <c r="T7" s="36">
        <v>54171</v>
      </c>
      <c r="U7" s="36">
        <v>54171</v>
      </c>
      <c r="V7" s="36"/>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47326</v>
      </c>
      <c r="H9" s="94">
        <f t="shared" si="1"/>
        <v>48957</v>
      </c>
      <c r="I9" s="95">
        <f t="shared" si="2"/>
        <v>46543</v>
      </c>
      <c r="J9" s="38" t="s">
        <v>59</v>
      </c>
      <c r="K9" s="69"/>
      <c r="L9" s="1" t="s">
        <v>70</v>
      </c>
      <c r="M9" s="26" t="s">
        <v>121</v>
      </c>
      <c r="N9" s="26"/>
      <c r="O9" s="53"/>
      <c r="P9" s="36">
        <v>0</v>
      </c>
      <c r="Q9" s="36"/>
      <c r="R9" s="36"/>
      <c r="S9" s="36"/>
      <c r="T9" s="36">
        <v>1631</v>
      </c>
      <c r="U9" s="36">
        <v>47326</v>
      </c>
      <c r="V9" s="36"/>
      <c r="W9" s="36"/>
      <c r="X9" s="36"/>
      <c r="Y9" s="36"/>
      <c r="Z9" s="36"/>
      <c r="AA9" s="36"/>
    </row>
    <row r="10" spans="1:27" ht="66">
      <c r="A10" s="8">
        <v>6</v>
      </c>
      <c r="B10" s="1" t="s">
        <v>72</v>
      </c>
      <c r="C10" s="8" t="s">
        <v>21</v>
      </c>
      <c r="D10" s="2" t="s">
        <v>585</v>
      </c>
      <c r="E10" s="1" t="s">
        <v>596</v>
      </c>
      <c r="F10" s="94">
        <f>24310</f>
        <v>24310</v>
      </c>
      <c r="G10" s="94">
        <f t="shared" si="0"/>
        <v>2250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0</v>
      </c>
      <c r="I11" s="95">
        <f t="shared" si="2"/>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4885</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6604</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1800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32</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699</v>
      </c>
      <c r="E18" s="1" t="s">
        <v>599</v>
      </c>
      <c r="F18" s="94">
        <f>20000+33000</f>
        <v>53000</v>
      </c>
      <c r="G18" s="94">
        <f t="shared" si="0"/>
        <v>0</v>
      </c>
      <c r="H18" s="94">
        <f t="shared" si="1"/>
        <v>8153</v>
      </c>
      <c r="I18" s="95">
        <f t="shared" si="2"/>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0"/>
        <v>0</v>
      </c>
      <c r="H19" s="94">
        <f t="shared" si="1"/>
        <v>0</v>
      </c>
      <c r="I19" s="95">
        <f t="shared" si="2"/>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0"/>
        <v>67425</v>
      </c>
      <c r="H20" s="94">
        <f t="shared" si="1"/>
        <v>235227</v>
      </c>
      <c r="I20" s="95">
        <f t="shared" si="2"/>
        <v>153989</v>
      </c>
      <c r="J20" s="38" t="s">
        <v>59</v>
      </c>
      <c r="K20" s="69"/>
      <c r="L20" s="1" t="s">
        <v>620</v>
      </c>
      <c r="M20" s="26" t="s">
        <v>121</v>
      </c>
      <c r="N20" s="26"/>
      <c r="O20" s="53"/>
      <c r="P20" s="36">
        <v>13412</v>
      </c>
      <c r="Q20" s="36"/>
      <c r="R20" s="36">
        <v>28091</v>
      </c>
      <c r="S20" s="36">
        <v>32588</v>
      </c>
      <c r="T20" s="36">
        <v>93711</v>
      </c>
      <c r="U20" s="36">
        <v>67425</v>
      </c>
      <c r="V20" s="36"/>
      <c r="W20" s="36"/>
      <c r="X20" s="36"/>
      <c r="Y20" s="36"/>
      <c r="Z20" s="36"/>
      <c r="AA20" s="36"/>
    </row>
    <row r="21" spans="1:27" ht="66">
      <c r="A21" s="8">
        <v>17</v>
      </c>
      <c r="B21" s="1" t="s">
        <v>11</v>
      </c>
      <c r="C21" s="8" t="s">
        <v>62</v>
      </c>
      <c r="D21" s="11" t="s">
        <v>13</v>
      </c>
      <c r="E21" s="1" t="s">
        <v>159</v>
      </c>
      <c r="F21" s="94">
        <v>363151</v>
      </c>
      <c r="G21" s="94">
        <f t="shared" si="0"/>
        <v>60083</v>
      </c>
      <c r="H21" s="94">
        <f t="shared" si="1"/>
        <v>164850</v>
      </c>
      <c r="I21" s="95">
        <f t="shared" si="2"/>
        <v>198301</v>
      </c>
      <c r="J21" s="38" t="s">
        <v>59</v>
      </c>
      <c r="K21" s="69"/>
      <c r="L21" s="1" t="s">
        <v>97</v>
      </c>
      <c r="M21" s="26" t="s">
        <v>121</v>
      </c>
      <c r="N21" s="63"/>
      <c r="O21" s="73" t="s">
        <v>301</v>
      </c>
      <c r="P21" s="36">
        <v>10550</v>
      </c>
      <c r="Q21" s="36"/>
      <c r="R21" s="36">
        <v>8806</v>
      </c>
      <c r="S21" s="36">
        <v>38229</v>
      </c>
      <c r="T21" s="36">
        <v>47182</v>
      </c>
      <c r="U21" s="36">
        <v>60083</v>
      </c>
      <c r="V21" s="36"/>
      <c r="W21" s="36"/>
      <c r="X21" s="36"/>
      <c r="Y21" s="36"/>
      <c r="Z21" s="36"/>
      <c r="AA21" s="36"/>
    </row>
    <row r="22" spans="1:27" ht="49.5">
      <c r="A22" s="8">
        <v>18</v>
      </c>
      <c r="B22" s="1" t="s">
        <v>100</v>
      </c>
      <c r="C22" s="8" t="s">
        <v>98</v>
      </c>
      <c r="D22" s="11" t="s">
        <v>99</v>
      </c>
      <c r="E22" s="1" t="s">
        <v>160</v>
      </c>
      <c r="F22" s="94">
        <v>10000</v>
      </c>
      <c r="G22" s="94">
        <f t="shared" si="0"/>
        <v>0</v>
      </c>
      <c r="H22" s="94">
        <f t="shared" si="1"/>
        <v>10000</v>
      </c>
      <c r="I22" s="95">
        <f t="shared" si="2"/>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0"/>
        <v>42803</v>
      </c>
      <c r="H23" s="94">
        <f t="shared" si="1"/>
        <v>100000</v>
      </c>
      <c r="I23" s="95">
        <f t="shared" si="2"/>
        <v>0</v>
      </c>
      <c r="J23" s="97" t="s">
        <v>441</v>
      </c>
      <c r="K23" s="101">
        <v>43643</v>
      </c>
      <c r="L23" s="1"/>
      <c r="M23" s="26" t="s">
        <v>123</v>
      </c>
      <c r="N23" s="101" t="s">
        <v>688</v>
      </c>
      <c r="O23" s="53"/>
      <c r="P23" s="36"/>
      <c r="Q23" s="36"/>
      <c r="R23" s="36"/>
      <c r="S23" s="36"/>
      <c r="T23" s="36">
        <v>57197</v>
      </c>
      <c r="U23" s="36">
        <v>42803</v>
      </c>
      <c r="V23" s="36"/>
      <c r="W23" s="36"/>
      <c r="X23" s="36"/>
      <c r="Y23" s="36"/>
      <c r="Z23" s="36"/>
      <c r="AA23" s="36"/>
    </row>
    <row r="24" spans="1:27" ht="148.5">
      <c r="A24" s="8">
        <v>20</v>
      </c>
      <c r="B24" s="1" t="s">
        <v>485</v>
      </c>
      <c r="C24" s="8" t="s">
        <v>437</v>
      </c>
      <c r="D24" s="11" t="s">
        <v>481</v>
      </c>
      <c r="E24" s="1" t="s">
        <v>484</v>
      </c>
      <c r="F24" s="94">
        <v>590000</v>
      </c>
      <c r="G24" s="94">
        <f t="shared" si="0"/>
        <v>0</v>
      </c>
      <c r="H24" s="94">
        <f t="shared" si="1"/>
        <v>590000</v>
      </c>
      <c r="I24" s="95">
        <f t="shared" si="2"/>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99">
      <c r="A25" s="8">
        <v>21</v>
      </c>
      <c r="B25" s="1" t="s">
        <v>647</v>
      </c>
      <c r="C25" s="8" t="s">
        <v>644</v>
      </c>
      <c r="D25" s="11" t="s">
        <v>645</v>
      </c>
      <c r="E25" s="1" t="s">
        <v>646</v>
      </c>
      <c r="F25" s="94">
        <v>20000</v>
      </c>
      <c r="G25" s="94">
        <f t="shared" si="0"/>
        <v>0</v>
      </c>
      <c r="H25" s="94">
        <f t="shared" si="1"/>
        <v>0</v>
      </c>
      <c r="I25" s="95">
        <f t="shared" si="2"/>
        <v>20000</v>
      </c>
      <c r="J25" s="97" t="s">
        <v>103</v>
      </c>
      <c r="K25" s="69"/>
      <c r="L25" s="53"/>
      <c r="M25" s="99" t="s">
        <v>457</v>
      </c>
      <c r="N25" s="74"/>
      <c r="O25" s="53"/>
      <c r="P25" s="36"/>
      <c r="Q25" s="36"/>
      <c r="R25" s="36"/>
      <c r="S25" s="36"/>
      <c r="T25" s="36"/>
      <c r="U25" s="36"/>
      <c r="V25" s="36"/>
      <c r="W25" s="36"/>
      <c r="X25" s="36"/>
      <c r="Y25" s="36"/>
      <c r="Z25" s="36"/>
      <c r="AA25" s="36"/>
    </row>
    <row r="26" spans="1:27" ht="115.5">
      <c r="A26" s="8">
        <v>22</v>
      </c>
      <c r="B26" s="1" t="s">
        <v>545</v>
      </c>
      <c r="C26" s="8" t="s">
        <v>542</v>
      </c>
      <c r="D26" s="11" t="s">
        <v>543</v>
      </c>
      <c r="E26" s="1" t="s">
        <v>544</v>
      </c>
      <c r="F26" s="94">
        <v>53181</v>
      </c>
      <c r="G26" s="94">
        <f t="shared" si="0"/>
        <v>35183</v>
      </c>
      <c r="H26" s="94">
        <f t="shared" si="1"/>
        <v>35183</v>
      </c>
      <c r="I26" s="95">
        <f t="shared" si="2"/>
        <v>17998</v>
      </c>
      <c r="J26" s="97">
        <v>1080731</v>
      </c>
      <c r="K26" s="69"/>
      <c r="L26" s="53" t="s">
        <v>601</v>
      </c>
      <c r="M26" s="26" t="s">
        <v>546</v>
      </c>
      <c r="N26" s="74"/>
      <c r="O26" s="53"/>
      <c r="P26" s="36"/>
      <c r="Q26" s="36"/>
      <c r="R26" s="36"/>
      <c r="S26" s="36"/>
      <c r="T26" s="36"/>
      <c r="U26" s="36">
        <v>35183</v>
      </c>
      <c r="V26" s="36"/>
      <c r="W26" s="36"/>
      <c r="X26" s="36"/>
      <c r="Y26" s="36"/>
      <c r="Z26" s="36"/>
      <c r="AA26" s="36"/>
    </row>
    <row r="27" spans="1:27" ht="99">
      <c r="A27" s="8">
        <v>23</v>
      </c>
      <c r="B27" s="1" t="s">
        <v>495</v>
      </c>
      <c r="C27" s="8" t="s">
        <v>442</v>
      </c>
      <c r="D27" s="11" t="s">
        <v>443</v>
      </c>
      <c r="E27" s="1" t="s">
        <v>444</v>
      </c>
      <c r="F27" s="94">
        <v>14000</v>
      </c>
      <c r="G27" s="94">
        <f t="shared" si="0"/>
        <v>2800</v>
      </c>
      <c r="H27" s="94">
        <f t="shared" si="1"/>
        <v>14000</v>
      </c>
      <c r="I27" s="95">
        <f t="shared" si="2"/>
        <v>0</v>
      </c>
      <c r="J27" s="97" t="s">
        <v>446</v>
      </c>
      <c r="K27" s="69">
        <v>43641</v>
      </c>
      <c r="L27" s="1"/>
      <c r="M27" s="26" t="s">
        <v>445</v>
      </c>
      <c r="N27" s="74" t="s">
        <v>643</v>
      </c>
      <c r="O27" s="53"/>
      <c r="P27" s="36"/>
      <c r="Q27" s="36"/>
      <c r="R27" s="36"/>
      <c r="S27" s="36">
        <v>8400</v>
      </c>
      <c r="T27" s="36">
        <v>2800</v>
      </c>
      <c r="U27" s="36">
        <v>2800</v>
      </c>
      <c r="V27" s="36"/>
      <c r="W27" s="36"/>
      <c r="X27" s="36"/>
      <c r="Y27" s="36"/>
      <c r="Z27" s="36"/>
      <c r="AA27" s="36"/>
    </row>
    <row r="28" spans="1:27" ht="66">
      <c r="A28" s="8">
        <v>24</v>
      </c>
      <c r="B28" s="1"/>
      <c r="C28" s="8" t="s">
        <v>530</v>
      </c>
      <c r="D28" s="11" t="s">
        <v>532</v>
      </c>
      <c r="E28" s="1" t="s">
        <v>623</v>
      </c>
      <c r="F28" s="94">
        <v>4000</v>
      </c>
      <c r="G28" s="94">
        <f t="shared" si="0"/>
        <v>0</v>
      </c>
      <c r="H28" s="94">
        <f t="shared" si="1"/>
        <v>4000</v>
      </c>
      <c r="I28" s="95">
        <f t="shared" si="2"/>
        <v>0</v>
      </c>
      <c r="J28" s="97" t="s">
        <v>533</v>
      </c>
      <c r="K28" s="69">
        <v>43628</v>
      </c>
      <c r="L28" s="1"/>
      <c r="M28" s="100" t="s">
        <v>124</v>
      </c>
      <c r="N28" s="74" t="s">
        <v>638</v>
      </c>
      <c r="O28" s="53"/>
      <c r="P28" s="36"/>
      <c r="Q28" s="36"/>
      <c r="R28" s="36"/>
      <c r="S28" s="36"/>
      <c r="T28" s="36">
        <v>4000</v>
      </c>
      <c r="U28" s="36"/>
      <c r="V28" s="36"/>
      <c r="W28" s="36"/>
      <c r="X28" s="36"/>
      <c r="Y28" s="36"/>
      <c r="Z28" s="36"/>
      <c r="AA28" s="36"/>
    </row>
    <row r="29" spans="1:27" ht="82.5">
      <c r="A29" s="8">
        <v>25</v>
      </c>
      <c r="B29" s="1" t="s">
        <v>456</v>
      </c>
      <c r="C29" s="8" t="s">
        <v>447</v>
      </c>
      <c r="D29" s="11" t="s">
        <v>459</v>
      </c>
      <c r="E29" s="1" t="s">
        <v>455</v>
      </c>
      <c r="F29" s="94">
        <v>4000</v>
      </c>
      <c r="G29" s="94">
        <f t="shared" si="0"/>
        <v>0</v>
      </c>
      <c r="H29" s="94">
        <f t="shared" si="1"/>
        <v>4000</v>
      </c>
      <c r="I29" s="95">
        <f t="shared" si="2"/>
        <v>0</v>
      </c>
      <c r="J29" s="97" t="s">
        <v>454</v>
      </c>
      <c r="K29" s="69">
        <v>43607</v>
      </c>
      <c r="L29" s="1"/>
      <c r="M29" s="98" t="s">
        <v>127</v>
      </c>
      <c r="N29" s="74" t="s">
        <v>540</v>
      </c>
      <c r="O29" s="53"/>
      <c r="P29" s="36"/>
      <c r="Q29" s="36"/>
      <c r="R29" s="36"/>
      <c r="S29" s="36"/>
      <c r="T29" s="36">
        <v>4000</v>
      </c>
      <c r="U29" s="36"/>
      <c r="V29" s="36"/>
      <c r="W29" s="36"/>
      <c r="X29" s="36"/>
      <c r="Y29" s="36"/>
      <c r="Z29" s="36"/>
      <c r="AA29" s="36"/>
    </row>
    <row r="30" spans="1:27" ht="82.5">
      <c r="A30" s="8">
        <v>26</v>
      </c>
      <c r="B30" s="1" t="s">
        <v>496</v>
      </c>
      <c r="C30" s="8" t="s">
        <v>447</v>
      </c>
      <c r="D30" s="11" t="s">
        <v>696</v>
      </c>
      <c r="E30" s="1" t="s">
        <v>458</v>
      </c>
      <c r="F30" s="94">
        <v>347306</v>
      </c>
      <c r="G30" s="94">
        <f t="shared" si="0"/>
        <v>0</v>
      </c>
      <c r="H30" s="94">
        <f t="shared" si="1"/>
        <v>347306</v>
      </c>
      <c r="I30" s="95">
        <f t="shared" si="2"/>
        <v>0</v>
      </c>
      <c r="J30" s="97" t="s">
        <v>460</v>
      </c>
      <c r="K30" s="69">
        <v>43615</v>
      </c>
      <c r="L30" s="1"/>
      <c r="M30" s="99" t="s">
        <v>457</v>
      </c>
      <c r="N30" s="74" t="s">
        <v>587</v>
      </c>
      <c r="O30" s="53"/>
      <c r="P30" s="36"/>
      <c r="Q30" s="36"/>
      <c r="R30" s="36"/>
      <c r="S30" s="36"/>
      <c r="T30" s="36">
        <v>347306</v>
      </c>
      <c r="U30" s="36"/>
      <c r="V30" s="36"/>
      <c r="W30" s="36"/>
      <c r="X30" s="36"/>
      <c r="Y30" s="36"/>
      <c r="Z30" s="36"/>
      <c r="AA30" s="36"/>
    </row>
    <row r="31" spans="1:27" ht="66">
      <c r="A31" s="8">
        <v>27</v>
      </c>
      <c r="B31" s="1" t="s">
        <v>552</v>
      </c>
      <c r="C31" s="8" t="s">
        <v>547</v>
      </c>
      <c r="D31" s="11" t="s">
        <v>548</v>
      </c>
      <c r="E31" s="1" t="s">
        <v>549</v>
      </c>
      <c r="F31" s="94">
        <v>93600</v>
      </c>
      <c r="G31" s="94">
        <f t="shared" si="0"/>
        <v>49680</v>
      </c>
      <c r="H31" s="94">
        <f t="shared" si="1"/>
        <v>49680</v>
      </c>
      <c r="I31" s="95">
        <f t="shared" si="2"/>
        <v>43920</v>
      </c>
      <c r="J31" s="97" t="s">
        <v>446</v>
      </c>
      <c r="K31" s="69"/>
      <c r="L31" s="1"/>
      <c r="M31" s="26" t="s">
        <v>121</v>
      </c>
      <c r="N31" s="74"/>
      <c r="O31" s="53"/>
      <c r="P31" s="36"/>
      <c r="Q31" s="36"/>
      <c r="R31" s="36"/>
      <c r="S31" s="36"/>
      <c r="T31" s="36"/>
      <c r="U31" s="36">
        <v>49680</v>
      </c>
      <c r="V31" s="36"/>
      <c r="W31" s="36"/>
      <c r="X31" s="36"/>
      <c r="Y31" s="36"/>
      <c r="Z31" s="36"/>
      <c r="AA31" s="36"/>
    </row>
    <row r="32" spans="1:27" ht="82.5">
      <c r="A32" s="8">
        <v>28</v>
      </c>
      <c r="B32" s="1" t="s">
        <v>552</v>
      </c>
      <c r="C32" s="8" t="s">
        <v>550</v>
      </c>
      <c r="D32" s="11" t="s">
        <v>697</v>
      </c>
      <c r="E32" s="1" t="s">
        <v>549</v>
      </c>
      <c r="F32" s="94">
        <v>1788</v>
      </c>
      <c r="G32" s="94">
        <f t="shared" si="0"/>
        <v>952</v>
      </c>
      <c r="H32" s="94">
        <f t="shared" si="1"/>
        <v>952</v>
      </c>
      <c r="I32" s="95">
        <f t="shared" si="2"/>
        <v>836</v>
      </c>
      <c r="J32" s="97" t="s">
        <v>446</v>
      </c>
      <c r="K32" s="69"/>
      <c r="L32" s="1"/>
      <c r="M32" s="26" t="s">
        <v>121</v>
      </c>
      <c r="N32" s="74"/>
      <c r="O32" s="53"/>
      <c r="P32" s="36"/>
      <c r="Q32" s="36"/>
      <c r="R32" s="36"/>
      <c r="S32" s="36"/>
      <c r="T32" s="36"/>
      <c r="U32" s="36">
        <v>952</v>
      </c>
      <c r="V32" s="36"/>
      <c r="W32" s="36"/>
      <c r="X32" s="36"/>
      <c r="Y32" s="36"/>
      <c r="Z32" s="36"/>
      <c r="AA32" s="36"/>
    </row>
    <row r="33" spans="1:27" ht="115.5">
      <c r="A33" s="8">
        <v>29</v>
      </c>
      <c r="B33" s="1" t="s">
        <v>453</v>
      </c>
      <c r="C33" s="8" t="s">
        <v>448</v>
      </c>
      <c r="D33" s="11" t="s">
        <v>636</v>
      </c>
      <c r="E33" s="1" t="s">
        <v>452</v>
      </c>
      <c r="F33" s="94">
        <v>843</v>
      </c>
      <c r="G33" s="94">
        <f t="shared" si="0"/>
        <v>0</v>
      </c>
      <c r="H33" s="94">
        <f t="shared" si="1"/>
        <v>843</v>
      </c>
      <c r="I33" s="95">
        <f t="shared" si="2"/>
        <v>0</v>
      </c>
      <c r="J33" s="97" t="s">
        <v>449</v>
      </c>
      <c r="K33" s="69"/>
      <c r="L33" s="1"/>
      <c r="M33" s="26" t="s">
        <v>121</v>
      </c>
      <c r="N33" s="74"/>
      <c r="O33" s="53"/>
      <c r="P33" s="36"/>
      <c r="Q33" s="36"/>
      <c r="R33" s="36">
        <v>843</v>
      </c>
      <c r="S33" s="36"/>
      <c r="T33" s="36"/>
      <c r="U33" s="36"/>
      <c r="V33" s="36"/>
      <c r="W33" s="36"/>
      <c r="X33" s="36"/>
      <c r="Y33" s="36"/>
      <c r="Z33" s="36"/>
      <c r="AA33" s="36"/>
    </row>
    <row r="34" spans="1:27" ht="115.5">
      <c r="A34" s="8">
        <v>30</v>
      </c>
      <c r="B34" s="1" t="s">
        <v>625</v>
      </c>
      <c r="C34" s="8" t="s">
        <v>448</v>
      </c>
      <c r="D34" s="11" t="s">
        <v>554</v>
      </c>
      <c r="E34" s="1" t="s">
        <v>556</v>
      </c>
      <c r="F34" s="94">
        <v>40000</v>
      </c>
      <c r="G34" s="94">
        <f t="shared" si="0"/>
        <v>0</v>
      </c>
      <c r="H34" s="94">
        <f t="shared" si="1"/>
        <v>0</v>
      </c>
      <c r="I34" s="95">
        <f t="shared" si="2"/>
        <v>40000</v>
      </c>
      <c r="J34" s="97">
        <v>1080731</v>
      </c>
      <c r="K34" s="69"/>
      <c r="L34" s="1"/>
      <c r="M34" s="26" t="s">
        <v>368</v>
      </c>
      <c r="N34" s="74"/>
      <c r="O34" s="53"/>
      <c r="P34" s="36"/>
      <c r="Q34" s="36"/>
      <c r="R34" s="36"/>
      <c r="S34" s="36"/>
      <c r="T34" s="36"/>
      <c r="U34" s="36"/>
      <c r="V34" s="36"/>
      <c r="W34" s="36"/>
      <c r="X34" s="36"/>
      <c r="Y34" s="36"/>
      <c r="Z34" s="36"/>
      <c r="AA34" s="36"/>
    </row>
    <row r="35" spans="1:27" ht="66">
      <c r="A35" s="8">
        <v>31</v>
      </c>
      <c r="B35" s="1" t="s">
        <v>561</v>
      </c>
      <c r="C35" s="8" t="s">
        <v>557</v>
      </c>
      <c r="D35" s="11" t="s">
        <v>558</v>
      </c>
      <c r="E35" s="1" t="s">
        <v>560</v>
      </c>
      <c r="F35" s="94">
        <v>5000</v>
      </c>
      <c r="G35" s="94">
        <f t="shared" si="0"/>
        <v>5000</v>
      </c>
      <c r="H35" s="94">
        <f t="shared" si="1"/>
        <v>5000</v>
      </c>
      <c r="I35" s="95">
        <f t="shared" si="2"/>
        <v>0</v>
      </c>
      <c r="J35" s="97" t="s">
        <v>559</v>
      </c>
      <c r="K35" s="69">
        <v>43626</v>
      </c>
      <c r="L35" s="1"/>
      <c r="M35" s="99" t="s">
        <v>121</v>
      </c>
      <c r="N35" s="74" t="s">
        <v>637</v>
      </c>
      <c r="O35" s="53"/>
      <c r="P35" s="36"/>
      <c r="Q35" s="36"/>
      <c r="R35" s="36"/>
      <c r="S35" s="36"/>
      <c r="T35" s="36"/>
      <c r="U35" s="36">
        <v>5000</v>
      </c>
      <c r="V35" s="36"/>
      <c r="W35" s="36"/>
      <c r="X35" s="36"/>
      <c r="Y35" s="36"/>
      <c r="Z35" s="36"/>
      <c r="AA35" s="36"/>
    </row>
    <row r="36" spans="1:27" ht="82.5">
      <c r="A36" s="8">
        <v>32</v>
      </c>
      <c r="B36" s="1" t="s">
        <v>463</v>
      </c>
      <c r="C36" s="8" t="s">
        <v>461</v>
      </c>
      <c r="D36" s="11" t="s">
        <v>500</v>
      </c>
      <c r="E36" s="1" t="s">
        <v>462</v>
      </c>
      <c r="F36" s="94">
        <v>30000</v>
      </c>
      <c r="G36" s="94">
        <f t="shared" si="0"/>
        <v>30000</v>
      </c>
      <c r="H36" s="94">
        <f t="shared" si="1"/>
        <v>30000</v>
      </c>
      <c r="I36" s="95">
        <f t="shared" si="2"/>
        <v>0</v>
      </c>
      <c r="J36" s="97" t="s">
        <v>79</v>
      </c>
      <c r="K36" s="69"/>
      <c r="L36" s="1"/>
      <c r="M36" s="99" t="s">
        <v>450</v>
      </c>
      <c r="N36" s="74"/>
      <c r="O36" s="53"/>
      <c r="P36" s="36"/>
      <c r="Q36" s="36"/>
      <c r="R36" s="36"/>
      <c r="S36" s="36"/>
      <c r="T36" s="36"/>
      <c r="U36" s="36">
        <v>30000</v>
      </c>
      <c r="V36" s="36"/>
      <c r="W36" s="36"/>
      <c r="X36" s="36"/>
      <c r="Y36" s="36"/>
      <c r="Z36" s="36"/>
      <c r="AA36" s="36"/>
    </row>
    <row r="37" spans="1:27" ht="66">
      <c r="A37" s="8">
        <v>33</v>
      </c>
      <c r="B37" s="1" t="s">
        <v>501</v>
      </c>
      <c r="C37" s="8" t="s">
        <v>486</v>
      </c>
      <c r="D37" s="11" t="s">
        <v>487</v>
      </c>
      <c r="E37" s="1" t="s">
        <v>488</v>
      </c>
      <c r="F37" s="94">
        <v>10000</v>
      </c>
      <c r="G37" s="94">
        <f t="shared" si="0"/>
        <v>0</v>
      </c>
      <c r="H37" s="94">
        <f t="shared" si="1"/>
        <v>10000</v>
      </c>
      <c r="I37" s="95">
        <f t="shared" si="2"/>
        <v>0</v>
      </c>
      <c r="J37" s="97" t="s">
        <v>482</v>
      </c>
      <c r="K37" s="69"/>
      <c r="L37" s="1"/>
      <c r="M37" s="99" t="s">
        <v>124</v>
      </c>
      <c r="N37" s="74"/>
      <c r="O37" s="53"/>
      <c r="P37" s="36"/>
      <c r="Q37" s="36"/>
      <c r="R37" s="36"/>
      <c r="S37" s="36"/>
      <c r="T37" s="36">
        <v>10000</v>
      </c>
      <c r="U37" s="36"/>
      <c r="V37" s="36"/>
      <c r="W37" s="36"/>
      <c r="X37" s="36"/>
      <c r="Y37" s="36"/>
      <c r="Z37" s="36"/>
      <c r="AA37" s="36"/>
    </row>
    <row r="38" spans="1:27" ht="181.5">
      <c r="A38" s="8">
        <v>34</v>
      </c>
      <c r="B38" s="1" t="s">
        <v>309</v>
      </c>
      <c r="C38" s="8" t="s">
        <v>310</v>
      </c>
      <c r="D38" s="11" t="s">
        <v>311</v>
      </c>
      <c r="E38" s="1" t="s">
        <v>312</v>
      </c>
      <c r="F38" s="94">
        <v>121</v>
      </c>
      <c r="G38" s="94">
        <f t="shared" si="0"/>
        <v>0</v>
      </c>
      <c r="H38" s="94">
        <f t="shared" si="1"/>
        <v>121</v>
      </c>
      <c r="I38" s="95">
        <f t="shared" si="2"/>
        <v>0</v>
      </c>
      <c r="J38" s="38" t="s">
        <v>59</v>
      </c>
      <c r="K38" s="69">
        <v>43550</v>
      </c>
      <c r="L38" s="1" t="s">
        <v>683</v>
      </c>
      <c r="M38" s="26" t="s">
        <v>122</v>
      </c>
      <c r="N38" s="26" t="s">
        <v>314</v>
      </c>
      <c r="O38" s="53"/>
      <c r="P38" s="36"/>
      <c r="Q38" s="36"/>
      <c r="R38" s="36">
        <v>121</v>
      </c>
      <c r="S38" s="36"/>
      <c r="T38" s="36"/>
      <c r="U38" s="36"/>
      <c r="V38" s="36"/>
      <c r="W38" s="36"/>
      <c r="X38" s="36"/>
      <c r="Y38" s="36"/>
      <c r="Z38" s="36"/>
      <c r="AA38" s="36"/>
    </row>
    <row r="39" spans="1:30" ht="82.5">
      <c r="A39" s="8">
        <v>35</v>
      </c>
      <c r="B39" s="1" t="s">
        <v>522</v>
      </c>
      <c r="C39" s="8" t="s">
        <v>523</v>
      </c>
      <c r="D39" s="11" t="s">
        <v>519</v>
      </c>
      <c r="E39" s="1" t="s">
        <v>520</v>
      </c>
      <c r="F39" s="94">
        <v>51795</v>
      </c>
      <c r="G39" s="94">
        <f t="shared" si="0"/>
        <v>0</v>
      </c>
      <c r="H39" s="94">
        <f t="shared" si="1"/>
        <v>51795</v>
      </c>
      <c r="I39" s="95">
        <f t="shared" si="2"/>
        <v>0</v>
      </c>
      <c r="J39" s="38" t="s">
        <v>521</v>
      </c>
      <c r="K39" s="69"/>
      <c r="L39" s="1"/>
      <c r="M39" s="26" t="s">
        <v>57</v>
      </c>
      <c r="N39" s="26"/>
      <c r="O39" s="53"/>
      <c r="P39" s="36"/>
      <c r="Q39" s="36"/>
      <c r="R39" s="36"/>
      <c r="S39" s="36"/>
      <c r="T39" s="36">
        <v>51795</v>
      </c>
      <c r="U39" s="36"/>
      <c r="V39" s="36"/>
      <c r="W39" s="36"/>
      <c r="X39" s="36"/>
      <c r="Y39" s="36"/>
      <c r="Z39" s="36"/>
      <c r="AA39" s="36"/>
      <c r="AB39" s="68"/>
      <c r="AC39" s="86"/>
      <c r="AD39" s="86"/>
    </row>
    <row r="40" spans="1:27" ht="82.5">
      <c r="A40" s="8">
        <v>36</v>
      </c>
      <c r="B40" s="1" t="s">
        <v>503</v>
      </c>
      <c r="C40" s="8" t="s">
        <v>316</v>
      </c>
      <c r="D40" s="11" t="s">
        <v>317</v>
      </c>
      <c r="E40" s="1" t="s">
        <v>589</v>
      </c>
      <c r="F40" s="94">
        <f>10800+15600+2800</f>
        <v>29200</v>
      </c>
      <c r="G40" s="94">
        <f t="shared" si="0"/>
        <v>20000</v>
      </c>
      <c r="H40" s="94">
        <f t="shared" si="1"/>
        <v>24200</v>
      </c>
      <c r="I40" s="95">
        <f t="shared" si="2"/>
        <v>5000</v>
      </c>
      <c r="J40" s="38" t="s">
        <v>103</v>
      </c>
      <c r="K40" s="69"/>
      <c r="L40" s="1"/>
      <c r="M40" s="26" t="s">
        <v>125</v>
      </c>
      <c r="N40" s="26"/>
      <c r="O40" s="53"/>
      <c r="P40" s="36"/>
      <c r="Q40" s="36"/>
      <c r="R40" s="36"/>
      <c r="S40" s="36">
        <v>4200</v>
      </c>
      <c r="T40" s="36"/>
      <c r="U40" s="36">
        <v>20000</v>
      </c>
      <c r="V40" s="36"/>
      <c r="W40" s="36"/>
      <c r="X40" s="36"/>
      <c r="Y40" s="36"/>
      <c r="Z40" s="36"/>
      <c r="AA40" s="36"/>
    </row>
    <row r="41" spans="1:34" ht="82.5">
      <c r="A41" s="8">
        <v>37</v>
      </c>
      <c r="B41" s="1" t="s">
        <v>102</v>
      </c>
      <c r="C41" s="8" t="s">
        <v>38</v>
      </c>
      <c r="D41" s="11" t="s">
        <v>39</v>
      </c>
      <c r="E41" s="1" t="s">
        <v>589</v>
      </c>
      <c r="F41" s="94">
        <f>76558+AC41+AD41+AE41+AF41+AG41+AH41</f>
        <v>1559264</v>
      </c>
      <c r="G41" s="94">
        <f t="shared" si="0"/>
        <v>258790</v>
      </c>
      <c r="H41" s="94">
        <f t="shared" si="1"/>
        <v>1476309</v>
      </c>
      <c r="I41" s="95">
        <f t="shared" si="2"/>
        <v>82955</v>
      </c>
      <c r="J41" s="38" t="s">
        <v>103</v>
      </c>
      <c r="K41" s="69"/>
      <c r="L41" s="1" t="s">
        <v>588</v>
      </c>
      <c r="M41" s="26" t="s">
        <v>125</v>
      </c>
      <c r="N41" s="26"/>
      <c r="O41" s="53"/>
      <c r="P41" s="36">
        <v>274127</v>
      </c>
      <c r="Q41" s="36">
        <v>235848</v>
      </c>
      <c r="R41" s="36">
        <f>197569+38279</f>
        <v>235848</v>
      </c>
      <c r="S41" s="36">
        <v>235848</v>
      </c>
      <c r="T41" s="36">
        <v>235848</v>
      </c>
      <c r="U41" s="36">
        <v>258790</v>
      </c>
      <c r="V41" s="36"/>
      <c r="W41" s="36"/>
      <c r="X41" s="36"/>
      <c r="Y41" s="36"/>
      <c r="Z41" s="36"/>
      <c r="AA41" s="36"/>
      <c r="AB41" s="82">
        <v>274127</v>
      </c>
      <c r="AC41" s="83">
        <v>235848</v>
      </c>
      <c r="AD41" s="83">
        <v>235848</v>
      </c>
      <c r="AE41" s="83">
        <v>235848</v>
      </c>
      <c r="AF41" s="83">
        <v>244328</v>
      </c>
      <c r="AG41" s="83">
        <v>272785</v>
      </c>
      <c r="AH41" s="81">
        <v>258049</v>
      </c>
    </row>
    <row r="42" spans="1:31" ht="82.5">
      <c r="A42" s="8">
        <v>38</v>
      </c>
      <c r="B42" s="1" t="s">
        <v>102</v>
      </c>
      <c r="C42" s="8" t="s">
        <v>221</v>
      </c>
      <c r="D42" s="11" t="s">
        <v>325</v>
      </c>
      <c r="E42" s="1" t="s">
        <v>562</v>
      </c>
      <c r="F42" s="94">
        <f>618440+647820</f>
        <v>1266260</v>
      </c>
      <c r="G42" s="94">
        <f t="shared" si="0"/>
        <v>1166260</v>
      </c>
      <c r="H42" s="94">
        <f t="shared" si="1"/>
        <v>1166260</v>
      </c>
      <c r="I42" s="95">
        <f t="shared" si="2"/>
        <v>100000</v>
      </c>
      <c r="J42" s="38" t="s">
        <v>103</v>
      </c>
      <c r="K42" s="69"/>
      <c r="L42" s="1"/>
      <c r="M42" s="26" t="s">
        <v>125</v>
      </c>
      <c r="N42" s="26"/>
      <c r="O42" s="53"/>
      <c r="P42" s="36"/>
      <c r="Q42" s="36"/>
      <c r="R42" s="36"/>
      <c r="S42" s="36"/>
      <c r="T42" s="36"/>
      <c r="U42" s="36">
        <v>1166260</v>
      </c>
      <c r="V42" s="36"/>
      <c r="W42" s="36"/>
      <c r="X42" s="36"/>
      <c r="Y42" s="36"/>
      <c r="Z42" s="36"/>
      <c r="AA42" s="36"/>
      <c r="AB42" s="82"/>
      <c r="AC42" s="83"/>
      <c r="AD42" s="83"/>
      <c r="AE42" s="84"/>
    </row>
    <row r="43" spans="1:30" ht="82.5">
      <c r="A43" s="8">
        <v>39</v>
      </c>
      <c r="B43" s="1" t="s">
        <v>172</v>
      </c>
      <c r="C43" s="8" t="s">
        <v>40</v>
      </c>
      <c r="D43" s="11" t="s">
        <v>41</v>
      </c>
      <c r="E43" s="1" t="s">
        <v>562</v>
      </c>
      <c r="F43" s="94">
        <f>SUM(AB43:AD43)</f>
        <v>300000</v>
      </c>
      <c r="G43" s="94">
        <f t="shared" si="0"/>
        <v>0</v>
      </c>
      <c r="H43" s="94">
        <f t="shared" si="1"/>
        <v>210343</v>
      </c>
      <c r="I43" s="95">
        <f t="shared" si="2"/>
        <v>89657</v>
      </c>
      <c r="J43" s="38" t="s">
        <v>103</v>
      </c>
      <c r="K43" s="69"/>
      <c r="L43" s="1"/>
      <c r="M43" s="26" t="s">
        <v>125</v>
      </c>
      <c r="N43" s="26"/>
      <c r="O43" s="53"/>
      <c r="P43" s="36">
        <v>0</v>
      </c>
      <c r="Q43" s="36"/>
      <c r="R43" s="36">
        <v>210343</v>
      </c>
      <c r="S43" s="36"/>
      <c r="T43" s="36"/>
      <c r="U43" s="36"/>
      <c r="V43" s="36"/>
      <c r="W43" s="36"/>
      <c r="X43" s="36"/>
      <c r="Y43" s="36"/>
      <c r="Z43" s="36"/>
      <c r="AA43" s="36"/>
      <c r="AB43" s="85"/>
      <c r="AC43" s="83">
        <v>300000</v>
      </c>
      <c r="AD43" s="4"/>
    </row>
    <row r="44" spans="1:34" ht="82.5">
      <c r="A44" s="8">
        <v>40</v>
      </c>
      <c r="B44" s="1" t="s">
        <v>208</v>
      </c>
      <c r="C44" s="8" t="s">
        <v>42</v>
      </c>
      <c r="D44" s="11" t="s">
        <v>43</v>
      </c>
      <c r="E44" s="1" t="s">
        <v>589</v>
      </c>
      <c r="F44" s="94">
        <f>SUM(AB44:AH44)</f>
        <v>564900</v>
      </c>
      <c r="G44" s="94">
        <f t="shared" si="0"/>
        <v>242525</v>
      </c>
      <c r="H44" s="94">
        <f t="shared" si="1"/>
        <v>491900</v>
      </c>
      <c r="I44" s="95">
        <f t="shared" si="2"/>
        <v>73000</v>
      </c>
      <c r="J44" s="38" t="s">
        <v>103</v>
      </c>
      <c r="K44" s="69"/>
      <c r="L44" s="1" t="s">
        <v>604</v>
      </c>
      <c r="M44" s="26" t="s">
        <v>125</v>
      </c>
      <c r="N44" s="26" t="s">
        <v>335</v>
      </c>
      <c r="O44" s="53"/>
      <c r="P44" s="36">
        <v>249375</v>
      </c>
      <c r="Q44" s="36"/>
      <c r="R44" s="36"/>
      <c r="S44" s="36"/>
      <c r="T44" s="36"/>
      <c r="U44" s="36">
        <v>242525</v>
      </c>
      <c r="V44" s="36"/>
      <c r="W44" s="36"/>
      <c r="X44" s="36"/>
      <c r="Y44" s="36"/>
      <c r="Z44" s="36"/>
      <c r="AA44" s="36"/>
      <c r="AB44" s="34">
        <v>249375</v>
      </c>
      <c r="AC44" s="4"/>
      <c r="AD44" s="4"/>
      <c r="AG44" s="81">
        <v>73000</v>
      </c>
      <c r="AH44" s="81">
        <v>242525</v>
      </c>
    </row>
    <row r="45" spans="1:30" ht="115.5">
      <c r="A45" s="8">
        <v>41</v>
      </c>
      <c r="B45" s="1" t="s">
        <v>652</v>
      </c>
      <c r="C45" s="8" t="s">
        <v>648</v>
      </c>
      <c r="D45" s="11" t="s">
        <v>649</v>
      </c>
      <c r="E45" s="1" t="s">
        <v>650</v>
      </c>
      <c r="F45" s="94">
        <v>2050</v>
      </c>
      <c r="G45" s="94">
        <f t="shared" si="0"/>
        <v>2050</v>
      </c>
      <c r="H45" s="94">
        <f t="shared" si="1"/>
        <v>2050</v>
      </c>
      <c r="I45" s="95">
        <f t="shared" si="2"/>
        <v>0</v>
      </c>
      <c r="J45" s="38" t="s">
        <v>651</v>
      </c>
      <c r="K45" s="69"/>
      <c r="L45" s="1"/>
      <c r="M45" s="99" t="s">
        <v>122</v>
      </c>
      <c r="N45" s="26"/>
      <c r="O45" s="53"/>
      <c r="P45" s="36"/>
      <c r="Q45" s="36"/>
      <c r="R45" s="36"/>
      <c r="S45" s="36"/>
      <c r="T45" s="36"/>
      <c r="U45" s="36">
        <v>2050</v>
      </c>
      <c r="V45" s="36"/>
      <c r="W45" s="36"/>
      <c r="X45" s="36"/>
      <c r="Y45" s="36"/>
      <c r="Z45" s="36"/>
      <c r="AA45" s="36"/>
      <c r="AB45" s="68"/>
      <c r="AC45" s="86"/>
      <c r="AD45" s="86"/>
    </row>
    <row r="46" spans="1:30" ht="82.5">
      <c r="A46" s="8">
        <v>42</v>
      </c>
      <c r="B46" s="1" t="s">
        <v>432</v>
      </c>
      <c r="C46" s="8" t="s">
        <v>336</v>
      </c>
      <c r="D46" s="11" t="s">
        <v>337</v>
      </c>
      <c r="E46" s="1" t="s">
        <v>338</v>
      </c>
      <c r="F46" s="94">
        <v>34344</v>
      </c>
      <c r="G46" s="94">
        <f t="shared" si="0"/>
        <v>0</v>
      </c>
      <c r="H46" s="94">
        <f t="shared" si="1"/>
        <v>34344</v>
      </c>
      <c r="I46" s="95">
        <f t="shared" si="2"/>
        <v>0</v>
      </c>
      <c r="J46" s="38" t="s">
        <v>103</v>
      </c>
      <c r="K46" s="69">
        <v>43592</v>
      </c>
      <c r="L46" s="1"/>
      <c r="M46" s="26" t="s">
        <v>57</v>
      </c>
      <c r="N46" s="26" t="s">
        <v>538</v>
      </c>
      <c r="O46" s="53"/>
      <c r="P46" s="36"/>
      <c r="Q46" s="36"/>
      <c r="R46" s="36"/>
      <c r="S46" s="36"/>
      <c r="T46" s="36">
        <v>34344</v>
      </c>
      <c r="U46" s="36"/>
      <c r="V46" s="36"/>
      <c r="W46" s="36"/>
      <c r="X46" s="36"/>
      <c r="Y46" s="36"/>
      <c r="Z46" s="36"/>
      <c r="AA46" s="36"/>
      <c r="AB46" s="68"/>
      <c r="AC46" s="86"/>
      <c r="AD46" s="86"/>
    </row>
    <row r="47" spans="1:30" ht="115.5">
      <c r="A47" s="8">
        <v>43</v>
      </c>
      <c r="B47" s="1" t="s">
        <v>684</v>
      </c>
      <c r="C47" s="8" t="s">
        <v>653</v>
      </c>
      <c r="D47" s="11" t="s">
        <v>654</v>
      </c>
      <c r="E47" s="1" t="s">
        <v>655</v>
      </c>
      <c r="F47" s="94">
        <v>6000</v>
      </c>
      <c r="G47" s="94">
        <f t="shared" si="0"/>
        <v>6000</v>
      </c>
      <c r="H47" s="94">
        <f t="shared" si="1"/>
        <v>6000</v>
      </c>
      <c r="I47" s="95">
        <f t="shared" si="2"/>
        <v>0</v>
      </c>
      <c r="J47" s="38" t="s">
        <v>103</v>
      </c>
      <c r="K47" s="69"/>
      <c r="L47" s="1"/>
      <c r="M47" s="99" t="s">
        <v>125</v>
      </c>
      <c r="N47" s="26"/>
      <c r="O47" s="53"/>
      <c r="P47" s="36"/>
      <c r="Q47" s="36"/>
      <c r="R47" s="36"/>
      <c r="S47" s="36"/>
      <c r="T47" s="36"/>
      <c r="U47" s="36">
        <v>6000</v>
      </c>
      <c r="V47" s="36"/>
      <c r="W47" s="36"/>
      <c r="X47" s="36"/>
      <c r="Y47" s="36"/>
      <c r="Z47" s="36"/>
      <c r="AA47" s="36"/>
      <c r="AB47" s="68"/>
      <c r="AC47" s="86"/>
      <c r="AD47" s="86"/>
    </row>
    <row r="48" spans="1:30" ht="99">
      <c r="A48" s="8">
        <v>44</v>
      </c>
      <c r="B48" s="1" t="s">
        <v>605</v>
      </c>
      <c r="C48" s="8" t="s">
        <v>518</v>
      </c>
      <c r="D48" s="11" t="s">
        <v>524</v>
      </c>
      <c r="E48" s="1" t="s">
        <v>525</v>
      </c>
      <c r="F48" s="94">
        <v>2000</v>
      </c>
      <c r="G48" s="94">
        <f t="shared" si="0"/>
        <v>0</v>
      </c>
      <c r="H48" s="94">
        <f t="shared" si="1"/>
        <v>2000</v>
      </c>
      <c r="I48" s="95">
        <f t="shared" si="2"/>
        <v>0</v>
      </c>
      <c r="J48" s="38">
        <v>10803</v>
      </c>
      <c r="K48" s="69"/>
      <c r="L48" s="1"/>
      <c r="M48" s="99" t="s">
        <v>345</v>
      </c>
      <c r="N48" s="26"/>
      <c r="O48" s="53"/>
      <c r="P48" s="36"/>
      <c r="Q48" s="36"/>
      <c r="R48" s="36"/>
      <c r="S48" s="36"/>
      <c r="T48" s="36">
        <v>2000</v>
      </c>
      <c r="U48" s="36"/>
      <c r="V48" s="36"/>
      <c r="W48" s="36"/>
      <c r="X48" s="36"/>
      <c r="Y48" s="36"/>
      <c r="Z48" s="36"/>
      <c r="AA48" s="36"/>
      <c r="AB48" s="68"/>
      <c r="AC48" s="86"/>
      <c r="AD48" s="86"/>
    </row>
    <row r="49" spans="1:30" ht="99">
      <c r="A49" s="8">
        <v>45</v>
      </c>
      <c r="B49" s="1" t="s">
        <v>659</v>
      </c>
      <c r="C49" s="8" t="s">
        <v>518</v>
      </c>
      <c r="D49" s="11" t="s">
        <v>656</v>
      </c>
      <c r="E49" s="1" t="s">
        <v>657</v>
      </c>
      <c r="F49" s="94">
        <v>5800</v>
      </c>
      <c r="G49" s="94">
        <f t="shared" si="0"/>
        <v>5800</v>
      </c>
      <c r="H49" s="94">
        <f t="shared" si="1"/>
        <v>5800</v>
      </c>
      <c r="I49" s="95">
        <f t="shared" si="2"/>
        <v>0</v>
      </c>
      <c r="J49" s="97" t="s">
        <v>658</v>
      </c>
      <c r="K49" s="69"/>
      <c r="L49" s="1"/>
      <c r="M49" s="99" t="s">
        <v>345</v>
      </c>
      <c r="N49" s="26"/>
      <c r="O49" s="53"/>
      <c r="P49" s="36"/>
      <c r="Q49" s="36"/>
      <c r="R49" s="36"/>
      <c r="S49" s="36"/>
      <c r="T49" s="36"/>
      <c r="U49" s="36">
        <v>5800</v>
      </c>
      <c r="V49" s="36"/>
      <c r="W49" s="36"/>
      <c r="X49" s="36"/>
      <c r="Y49" s="36"/>
      <c r="Z49" s="36"/>
      <c r="AA49" s="36"/>
      <c r="AB49" s="68"/>
      <c r="AC49" s="86"/>
      <c r="AD49" s="86"/>
    </row>
    <row r="50" spans="1:30" ht="99">
      <c r="A50" s="8">
        <v>46</v>
      </c>
      <c r="B50" s="1" t="s">
        <v>505</v>
      </c>
      <c r="C50" s="8" t="s">
        <v>341</v>
      </c>
      <c r="D50" s="11" t="s">
        <v>342</v>
      </c>
      <c r="E50" s="1" t="s">
        <v>343</v>
      </c>
      <c r="F50" s="94">
        <v>16800</v>
      </c>
      <c r="G50" s="94">
        <f t="shared" si="0"/>
        <v>0</v>
      </c>
      <c r="H50" s="94">
        <f t="shared" si="1"/>
        <v>16800</v>
      </c>
      <c r="I50" s="95">
        <f t="shared" si="2"/>
        <v>0</v>
      </c>
      <c r="J50" s="38" t="s">
        <v>344</v>
      </c>
      <c r="K50" s="69">
        <v>43538</v>
      </c>
      <c r="L50" s="1"/>
      <c r="M50" s="26" t="s">
        <v>345</v>
      </c>
      <c r="N50" s="26" t="s">
        <v>346</v>
      </c>
      <c r="O50" s="53"/>
      <c r="P50" s="36"/>
      <c r="Q50" s="36"/>
      <c r="R50" s="36">
        <v>16800</v>
      </c>
      <c r="S50" s="36"/>
      <c r="T50" s="36"/>
      <c r="U50" s="36"/>
      <c r="V50" s="36"/>
      <c r="W50" s="36"/>
      <c r="X50" s="36"/>
      <c r="Y50" s="36"/>
      <c r="Z50" s="36"/>
      <c r="AA50" s="36"/>
      <c r="AB50" s="68"/>
      <c r="AC50" s="86"/>
      <c r="AD50" s="86"/>
    </row>
    <row r="51" spans="1:27" ht="148.5">
      <c r="A51" s="8">
        <v>47</v>
      </c>
      <c r="B51" s="1" t="s">
        <v>105</v>
      </c>
      <c r="C51" s="8" t="s">
        <v>31</v>
      </c>
      <c r="D51" s="1" t="s">
        <v>176</v>
      </c>
      <c r="E51" s="1" t="s">
        <v>606</v>
      </c>
      <c r="F51" s="94">
        <v>3681871</v>
      </c>
      <c r="G51" s="94">
        <f t="shared" si="0"/>
        <v>0</v>
      </c>
      <c r="H51" s="94">
        <f t="shared" si="1"/>
        <v>3681871</v>
      </c>
      <c r="I51" s="95">
        <f t="shared" si="2"/>
        <v>0</v>
      </c>
      <c r="J51" s="38">
        <v>1071231</v>
      </c>
      <c r="K51" s="69">
        <v>43599</v>
      </c>
      <c r="L51" s="1" t="s">
        <v>104</v>
      </c>
      <c r="M51" s="26" t="s">
        <v>57</v>
      </c>
      <c r="N51" s="26"/>
      <c r="O51" s="53" t="s">
        <v>144</v>
      </c>
      <c r="P51" s="36">
        <v>37122</v>
      </c>
      <c r="Q51" s="36"/>
      <c r="R51" s="36">
        <v>25079</v>
      </c>
      <c r="S51" s="36"/>
      <c r="T51" s="36">
        <v>3619670</v>
      </c>
      <c r="U51" s="36"/>
      <c r="V51" s="36"/>
      <c r="W51" s="36"/>
      <c r="X51" s="36"/>
      <c r="Y51" s="36"/>
      <c r="Z51" s="36"/>
      <c r="AA51" s="36"/>
    </row>
    <row r="52" spans="1:27" ht="99">
      <c r="A52" s="8">
        <v>48</v>
      </c>
      <c r="B52" s="1" t="s">
        <v>506</v>
      </c>
      <c r="C52" s="8" t="s">
        <v>32</v>
      </c>
      <c r="D52" s="1" t="s">
        <v>106</v>
      </c>
      <c r="E52" s="1" t="s">
        <v>607</v>
      </c>
      <c r="F52" s="94">
        <v>4600</v>
      </c>
      <c r="G52" s="94">
        <f t="shared" si="0"/>
        <v>0</v>
      </c>
      <c r="H52" s="94">
        <f t="shared" si="1"/>
        <v>4600</v>
      </c>
      <c r="I52" s="95">
        <f t="shared" si="2"/>
        <v>0</v>
      </c>
      <c r="J52" s="38">
        <v>1071231</v>
      </c>
      <c r="K52" s="69"/>
      <c r="L52" s="1" t="s">
        <v>700</v>
      </c>
      <c r="M52" s="26" t="s">
        <v>191</v>
      </c>
      <c r="N52" s="26"/>
      <c r="O52" s="53"/>
      <c r="P52" s="36">
        <v>0</v>
      </c>
      <c r="Q52" s="36">
        <v>4600</v>
      </c>
      <c r="R52" s="36"/>
      <c r="S52" s="36"/>
      <c r="T52" s="36"/>
      <c r="U52" s="36"/>
      <c r="V52" s="36"/>
      <c r="W52" s="36"/>
      <c r="X52" s="36"/>
      <c r="Y52" s="36"/>
      <c r="Z52" s="36"/>
      <c r="AA52" s="36"/>
    </row>
    <row r="53" spans="1:27" ht="99">
      <c r="A53" s="8">
        <v>49</v>
      </c>
      <c r="B53" s="1" t="s">
        <v>109</v>
      </c>
      <c r="C53" s="8" t="s">
        <v>33</v>
      </c>
      <c r="D53" s="1" t="s">
        <v>34</v>
      </c>
      <c r="E53" s="1" t="s">
        <v>166</v>
      </c>
      <c r="F53" s="94">
        <v>69968</v>
      </c>
      <c r="G53" s="94">
        <f t="shared" si="0"/>
        <v>0</v>
      </c>
      <c r="H53" s="94">
        <f t="shared" si="1"/>
        <v>69968</v>
      </c>
      <c r="I53" s="95">
        <f t="shared" si="2"/>
        <v>0</v>
      </c>
      <c r="J53" s="38">
        <v>1071231</v>
      </c>
      <c r="K53" s="69"/>
      <c r="L53" s="1" t="s">
        <v>107</v>
      </c>
      <c r="M53" s="26" t="s">
        <v>126</v>
      </c>
      <c r="N53" s="26"/>
      <c r="O53" s="53"/>
      <c r="P53" s="36">
        <v>69968</v>
      </c>
      <c r="Q53" s="36"/>
      <c r="R53" s="36"/>
      <c r="S53" s="36"/>
      <c r="T53" s="36"/>
      <c r="U53" s="36"/>
      <c r="V53" s="36"/>
      <c r="W53" s="36"/>
      <c r="X53" s="36"/>
      <c r="Y53" s="36"/>
      <c r="Z53" s="36"/>
      <c r="AA53" s="36"/>
    </row>
    <row r="54" spans="1:27" ht="115.5">
      <c r="A54" s="8">
        <v>50</v>
      </c>
      <c r="B54" s="1" t="s">
        <v>507</v>
      </c>
      <c r="C54" s="8" t="s">
        <v>490</v>
      </c>
      <c r="D54" s="1" t="s">
        <v>491</v>
      </c>
      <c r="E54" s="1" t="s">
        <v>492</v>
      </c>
      <c r="F54" s="94">
        <v>804500</v>
      </c>
      <c r="G54" s="94">
        <f t="shared" si="0"/>
        <v>0</v>
      </c>
      <c r="H54" s="94">
        <f t="shared" si="1"/>
        <v>804500</v>
      </c>
      <c r="I54" s="95">
        <f t="shared" si="2"/>
        <v>0</v>
      </c>
      <c r="J54" s="38" t="s">
        <v>482</v>
      </c>
      <c r="K54" s="69"/>
      <c r="L54" s="1"/>
      <c r="M54" s="26" t="s">
        <v>191</v>
      </c>
      <c r="N54" s="26"/>
      <c r="O54" s="53"/>
      <c r="P54" s="36"/>
      <c r="Q54" s="36"/>
      <c r="R54" s="36"/>
      <c r="S54" s="36"/>
      <c r="T54" s="36">
        <v>804500</v>
      </c>
      <c r="U54" s="36"/>
      <c r="V54" s="36"/>
      <c r="W54" s="36"/>
      <c r="X54" s="36"/>
      <c r="Y54" s="36"/>
      <c r="Z54" s="36"/>
      <c r="AA54" s="36"/>
    </row>
    <row r="55" spans="1:27" ht="115.5">
      <c r="A55" s="8">
        <v>51</v>
      </c>
      <c r="B55" s="1" t="s">
        <v>685</v>
      </c>
      <c r="C55" s="8" t="s">
        <v>490</v>
      </c>
      <c r="D55" s="1" t="s">
        <v>660</v>
      </c>
      <c r="E55" s="1" t="s">
        <v>663</v>
      </c>
      <c r="F55" s="94">
        <v>3200</v>
      </c>
      <c r="G55" s="94">
        <f t="shared" si="0"/>
        <v>3200</v>
      </c>
      <c r="H55" s="94">
        <f t="shared" si="1"/>
        <v>3200</v>
      </c>
      <c r="I55" s="95">
        <f t="shared" si="2"/>
        <v>0</v>
      </c>
      <c r="J55" s="97" t="s">
        <v>661</v>
      </c>
      <c r="K55" s="69"/>
      <c r="L55" s="1"/>
      <c r="M55" s="99" t="s">
        <v>662</v>
      </c>
      <c r="N55" s="26"/>
      <c r="O55" s="53"/>
      <c r="P55" s="36"/>
      <c r="Q55" s="36"/>
      <c r="R55" s="36"/>
      <c r="S55" s="36"/>
      <c r="T55" s="36"/>
      <c r="U55" s="36">
        <v>3200</v>
      </c>
      <c r="V55" s="36"/>
      <c r="W55" s="36"/>
      <c r="X55" s="36"/>
      <c r="Y55" s="36"/>
      <c r="Z55" s="36"/>
      <c r="AA55" s="36"/>
    </row>
    <row r="56" spans="1:27" ht="99">
      <c r="A56" s="8">
        <v>52</v>
      </c>
      <c r="B56" s="1" t="s">
        <v>364</v>
      </c>
      <c r="C56" s="8" t="s">
        <v>365</v>
      </c>
      <c r="D56" s="1" t="s">
        <v>366</v>
      </c>
      <c r="E56" s="1" t="s">
        <v>367</v>
      </c>
      <c r="F56" s="94">
        <v>7000</v>
      </c>
      <c r="G56" s="94">
        <f t="shared" si="0"/>
        <v>0</v>
      </c>
      <c r="H56" s="94">
        <f t="shared" si="1"/>
        <v>7000</v>
      </c>
      <c r="I56" s="95">
        <f t="shared" si="2"/>
        <v>0</v>
      </c>
      <c r="J56" s="38">
        <v>10802</v>
      </c>
      <c r="K56" s="69"/>
      <c r="L56" s="1"/>
      <c r="M56" s="26" t="s">
        <v>368</v>
      </c>
      <c r="N56" s="26"/>
      <c r="O56" s="53"/>
      <c r="P56" s="36"/>
      <c r="Q56" s="36"/>
      <c r="R56" s="36"/>
      <c r="S56" s="36">
        <v>7000</v>
      </c>
      <c r="T56" s="36"/>
      <c r="U56" s="36"/>
      <c r="V56" s="36"/>
      <c r="W56" s="36"/>
      <c r="X56" s="36"/>
      <c r="Y56" s="36"/>
      <c r="Z56" s="36"/>
      <c r="AA56" s="36"/>
    </row>
    <row r="57" spans="1:27" ht="66">
      <c r="A57" s="8">
        <v>53</v>
      </c>
      <c r="B57" s="1" t="s">
        <v>565</v>
      </c>
      <c r="C57" s="8" t="s">
        <v>563</v>
      </c>
      <c r="D57" s="1" t="s">
        <v>564</v>
      </c>
      <c r="E57" s="1" t="s">
        <v>566</v>
      </c>
      <c r="F57" s="94">
        <v>1150</v>
      </c>
      <c r="G57" s="94">
        <f t="shared" si="0"/>
        <v>0</v>
      </c>
      <c r="H57" s="94">
        <f t="shared" si="1"/>
        <v>1150</v>
      </c>
      <c r="I57" s="95">
        <f t="shared" si="2"/>
        <v>0</v>
      </c>
      <c r="J57" s="38">
        <v>1080731</v>
      </c>
      <c r="K57" s="69"/>
      <c r="L57" s="1"/>
      <c r="M57" s="99" t="s">
        <v>567</v>
      </c>
      <c r="N57" s="26"/>
      <c r="O57" s="53"/>
      <c r="P57" s="36"/>
      <c r="Q57" s="36"/>
      <c r="R57" s="36"/>
      <c r="S57" s="36"/>
      <c r="T57" s="36">
        <v>1150</v>
      </c>
      <c r="U57" s="36"/>
      <c r="V57" s="36"/>
      <c r="W57" s="36"/>
      <c r="X57" s="36"/>
      <c r="Y57" s="36"/>
      <c r="Z57" s="36"/>
      <c r="AA57" s="36"/>
    </row>
    <row r="58" spans="1:27" ht="66">
      <c r="A58" s="8">
        <v>54</v>
      </c>
      <c r="B58" s="108" t="s">
        <v>508</v>
      </c>
      <c r="C58" s="110" t="s">
        <v>370</v>
      </c>
      <c r="D58" s="1" t="s">
        <v>665</v>
      </c>
      <c r="E58" s="1" t="s">
        <v>372</v>
      </c>
      <c r="F58" s="94">
        <v>93683</v>
      </c>
      <c r="G58" s="94">
        <f t="shared" si="0"/>
        <v>0</v>
      </c>
      <c r="H58" s="94">
        <f t="shared" si="1"/>
        <v>93683</v>
      </c>
      <c r="I58" s="95">
        <f t="shared" si="2"/>
        <v>0</v>
      </c>
      <c r="J58" s="38" t="s">
        <v>373</v>
      </c>
      <c r="K58" s="69"/>
      <c r="L58" s="1"/>
      <c r="M58" s="26" t="s">
        <v>191</v>
      </c>
      <c r="N58" s="26"/>
      <c r="O58" s="53"/>
      <c r="P58" s="36"/>
      <c r="Q58" s="36"/>
      <c r="R58" s="36"/>
      <c r="S58" s="36">
        <v>93683</v>
      </c>
      <c r="T58" s="36"/>
      <c r="U58" s="36"/>
      <c r="V58" s="36"/>
      <c r="W58" s="36"/>
      <c r="X58" s="36"/>
      <c r="Y58" s="36"/>
      <c r="Z58" s="36"/>
      <c r="AA58" s="36"/>
    </row>
    <row r="59" spans="1:27" ht="49.5">
      <c r="A59" s="8">
        <v>55</v>
      </c>
      <c r="B59" s="109"/>
      <c r="C59" s="111"/>
      <c r="D59" s="1" t="s">
        <v>666</v>
      </c>
      <c r="E59" s="1" t="s">
        <v>664</v>
      </c>
      <c r="F59" s="94">
        <v>24167</v>
      </c>
      <c r="G59" s="94">
        <f t="shared" si="0"/>
        <v>24167</v>
      </c>
      <c r="H59" s="94">
        <f t="shared" si="1"/>
        <v>24167</v>
      </c>
      <c r="I59" s="95">
        <f t="shared" si="2"/>
        <v>0</v>
      </c>
      <c r="J59" s="38">
        <v>10802</v>
      </c>
      <c r="K59" s="69"/>
      <c r="L59" s="1"/>
      <c r="M59" s="99" t="s">
        <v>191</v>
      </c>
      <c r="N59" s="26"/>
      <c r="O59" s="53"/>
      <c r="P59" s="36"/>
      <c r="Q59" s="36"/>
      <c r="R59" s="36"/>
      <c r="S59" s="36"/>
      <c r="T59" s="36"/>
      <c r="U59" s="36">
        <v>24167</v>
      </c>
      <c r="V59" s="36"/>
      <c r="W59" s="36"/>
      <c r="X59" s="36"/>
      <c r="Y59" s="36"/>
      <c r="Z59" s="36"/>
      <c r="AA59" s="36"/>
    </row>
    <row r="60" spans="1:27" ht="82.5">
      <c r="A60" s="8">
        <v>56</v>
      </c>
      <c r="B60" s="1" t="s">
        <v>197</v>
      </c>
      <c r="C60" s="8" t="s">
        <v>195</v>
      </c>
      <c r="D60" s="1" t="s">
        <v>196</v>
      </c>
      <c r="E60" s="1" t="s">
        <v>198</v>
      </c>
      <c r="F60" s="94">
        <v>4000</v>
      </c>
      <c r="G60" s="94">
        <f t="shared" si="0"/>
        <v>4000</v>
      </c>
      <c r="H60" s="94">
        <f t="shared" si="1"/>
        <v>4000</v>
      </c>
      <c r="I60" s="95">
        <f t="shared" si="2"/>
        <v>0</v>
      </c>
      <c r="J60" s="57" t="s">
        <v>200</v>
      </c>
      <c r="K60" s="69"/>
      <c r="L60" s="1"/>
      <c r="M60" s="26" t="s">
        <v>199</v>
      </c>
      <c r="N60" s="26"/>
      <c r="O60" s="53"/>
      <c r="P60" s="36"/>
      <c r="Q60" s="36"/>
      <c r="R60" s="36"/>
      <c r="S60" s="36"/>
      <c r="T60" s="36"/>
      <c r="U60" s="36">
        <v>4000</v>
      </c>
      <c r="V60" s="36"/>
      <c r="W60" s="36"/>
      <c r="X60" s="36"/>
      <c r="Y60" s="36"/>
      <c r="Z60" s="36"/>
      <c r="AA60" s="36"/>
    </row>
    <row r="61" spans="1:27" ht="132">
      <c r="A61" s="8">
        <v>57</v>
      </c>
      <c r="B61" s="1" t="s">
        <v>686</v>
      </c>
      <c r="C61" s="8" t="s">
        <v>667</v>
      </c>
      <c r="D61" s="1" t="s">
        <v>668</v>
      </c>
      <c r="E61" s="1" t="s">
        <v>669</v>
      </c>
      <c r="F61" s="94">
        <v>100000</v>
      </c>
      <c r="G61" s="94">
        <f t="shared" si="0"/>
        <v>0</v>
      </c>
      <c r="H61" s="94">
        <f t="shared" si="1"/>
        <v>0</v>
      </c>
      <c r="I61" s="95">
        <f t="shared" si="2"/>
        <v>100000</v>
      </c>
      <c r="J61" s="57">
        <v>1081101</v>
      </c>
      <c r="K61" s="69"/>
      <c r="L61" s="1"/>
      <c r="M61" s="26" t="s">
        <v>670</v>
      </c>
      <c r="N61" s="26"/>
      <c r="O61" s="53"/>
      <c r="P61" s="36"/>
      <c r="Q61" s="36"/>
      <c r="R61" s="36"/>
      <c r="S61" s="36"/>
      <c r="T61" s="36"/>
      <c r="U61" s="36"/>
      <c r="V61" s="36"/>
      <c r="W61" s="36"/>
      <c r="X61" s="36"/>
      <c r="Y61" s="36"/>
      <c r="Z61" s="36"/>
      <c r="AA61" s="36"/>
    </row>
    <row r="62" spans="1:27" ht="99">
      <c r="A62" s="8">
        <v>58</v>
      </c>
      <c r="B62" s="3" t="s">
        <v>608</v>
      </c>
      <c r="C62" s="9" t="s">
        <v>35</v>
      </c>
      <c r="D62" s="4" t="s">
        <v>36</v>
      </c>
      <c r="E62" s="3" t="s">
        <v>111</v>
      </c>
      <c r="F62" s="94">
        <v>15000</v>
      </c>
      <c r="G62" s="94">
        <f t="shared" si="0"/>
        <v>0</v>
      </c>
      <c r="H62" s="94">
        <f t="shared" si="1"/>
        <v>15000</v>
      </c>
      <c r="I62" s="95">
        <f t="shared" si="2"/>
        <v>0</v>
      </c>
      <c r="J62" s="38">
        <v>1071231</v>
      </c>
      <c r="K62" s="69"/>
      <c r="L62" s="1" t="s">
        <v>110</v>
      </c>
      <c r="M62" s="26" t="s">
        <v>127</v>
      </c>
      <c r="N62" s="26"/>
      <c r="O62" s="53"/>
      <c r="P62" s="36">
        <v>15000</v>
      </c>
      <c r="Q62" s="36"/>
      <c r="R62" s="36"/>
      <c r="S62" s="36"/>
      <c r="T62" s="36"/>
      <c r="U62" s="36"/>
      <c r="V62" s="36"/>
      <c r="W62" s="36"/>
      <c r="X62" s="36"/>
      <c r="Y62" s="36"/>
      <c r="Z62" s="36"/>
      <c r="AA62" s="36"/>
    </row>
    <row r="63" spans="1:27" ht="66">
      <c r="A63" s="8">
        <v>59</v>
      </c>
      <c r="B63" s="3" t="s">
        <v>112</v>
      </c>
      <c r="C63" s="9" t="s">
        <v>37</v>
      </c>
      <c r="D63" s="1" t="s">
        <v>113</v>
      </c>
      <c r="E63" s="3" t="s">
        <v>114</v>
      </c>
      <c r="F63" s="94">
        <v>10000</v>
      </c>
      <c r="G63" s="94">
        <f t="shared" si="0"/>
        <v>0</v>
      </c>
      <c r="H63" s="94">
        <f t="shared" si="1"/>
        <v>10000</v>
      </c>
      <c r="I63" s="95">
        <f t="shared" si="2"/>
        <v>0</v>
      </c>
      <c r="J63" s="38">
        <v>1071231</v>
      </c>
      <c r="K63" s="69"/>
      <c r="L63" s="1" t="s">
        <v>115</v>
      </c>
      <c r="M63" s="26" t="s">
        <v>127</v>
      </c>
      <c r="N63" s="26"/>
      <c r="O63" s="53"/>
      <c r="P63" s="36">
        <v>10000</v>
      </c>
      <c r="Q63" s="36"/>
      <c r="R63" s="36"/>
      <c r="S63" s="36"/>
      <c r="T63" s="36"/>
      <c r="U63" s="36"/>
      <c r="V63" s="36"/>
      <c r="W63" s="36"/>
      <c r="X63" s="36"/>
      <c r="Y63" s="36"/>
      <c r="Z63" s="36"/>
      <c r="AA63" s="36"/>
    </row>
    <row r="64" spans="1:27" ht="99">
      <c r="A64" s="8">
        <v>60</v>
      </c>
      <c r="B64" s="3" t="s">
        <v>693</v>
      </c>
      <c r="C64" s="9" t="s">
        <v>116</v>
      </c>
      <c r="D64" s="3" t="s">
        <v>705</v>
      </c>
      <c r="E64" s="3" t="s">
        <v>167</v>
      </c>
      <c r="F64" s="94">
        <v>259244</v>
      </c>
      <c r="G64" s="94">
        <f t="shared" si="0"/>
        <v>0</v>
      </c>
      <c r="H64" s="94">
        <f t="shared" si="1"/>
        <v>0</v>
      </c>
      <c r="I64" s="95">
        <f t="shared" si="2"/>
        <v>259244</v>
      </c>
      <c r="J64" s="38"/>
      <c r="K64" s="69"/>
      <c r="L64" s="1" t="s">
        <v>690</v>
      </c>
      <c r="M64" s="26" t="s">
        <v>128</v>
      </c>
      <c r="N64" s="26" t="s">
        <v>706</v>
      </c>
      <c r="O64" s="53"/>
      <c r="P64" s="36"/>
      <c r="Q64" s="36"/>
      <c r="R64" s="36"/>
      <c r="S64" s="36"/>
      <c r="T64" s="36"/>
      <c r="U64" s="36"/>
      <c r="V64" s="36"/>
      <c r="W64" s="36"/>
      <c r="X64" s="36"/>
      <c r="Y64" s="36"/>
      <c r="Z64" s="36"/>
      <c r="AA64" s="36"/>
    </row>
    <row r="65" spans="1:27" ht="99">
      <c r="A65" s="8">
        <v>61</v>
      </c>
      <c r="B65" s="3" t="s">
        <v>692</v>
      </c>
      <c r="C65" s="9" t="s">
        <v>116</v>
      </c>
      <c r="D65" s="3" t="s">
        <v>671</v>
      </c>
      <c r="E65" s="3" t="s">
        <v>689</v>
      </c>
      <c r="F65" s="94">
        <f>141536+900000-259244</f>
        <v>782292</v>
      </c>
      <c r="G65" s="94">
        <f t="shared" si="0"/>
        <v>108098</v>
      </c>
      <c r="H65" s="94">
        <f t="shared" si="1"/>
        <v>684520</v>
      </c>
      <c r="I65" s="95">
        <f t="shared" si="2"/>
        <v>97772</v>
      </c>
      <c r="J65" s="38" t="s">
        <v>59</v>
      </c>
      <c r="K65" s="69"/>
      <c r="L65" s="1" t="s">
        <v>691</v>
      </c>
      <c r="M65" s="26" t="s">
        <v>128</v>
      </c>
      <c r="N65" s="26"/>
      <c r="O65" s="53" t="s">
        <v>168</v>
      </c>
      <c r="P65" s="36">
        <v>215677</v>
      </c>
      <c r="Q65" s="36">
        <v>40930</v>
      </c>
      <c r="R65" s="36">
        <v>42928</v>
      </c>
      <c r="S65" s="36">
        <v>125894</v>
      </c>
      <c r="T65" s="36">
        <v>150993</v>
      </c>
      <c r="U65" s="36">
        <v>108098</v>
      </c>
      <c r="V65" s="36"/>
      <c r="W65" s="36"/>
      <c r="X65" s="36"/>
      <c r="Y65" s="36"/>
      <c r="Z65" s="36"/>
      <c r="AA65" s="36"/>
    </row>
    <row r="66" spans="1:27" ht="49.5">
      <c r="A66" s="8">
        <v>62</v>
      </c>
      <c r="B66" s="3" t="s">
        <v>397</v>
      </c>
      <c r="C66" s="87" t="s">
        <v>398</v>
      </c>
      <c r="D66" s="3" t="s">
        <v>399</v>
      </c>
      <c r="E66" s="3" t="s">
        <v>400</v>
      </c>
      <c r="F66" s="94">
        <v>3104</v>
      </c>
      <c r="G66" s="94">
        <f t="shared" si="0"/>
        <v>0</v>
      </c>
      <c r="H66" s="94">
        <f t="shared" si="1"/>
        <v>3104</v>
      </c>
      <c r="I66" s="95">
        <f t="shared" si="2"/>
        <v>0</v>
      </c>
      <c r="J66" s="74" t="s">
        <v>401</v>
      </c>
      <c r="K66" s="69"/>
      <c r="L66" s="1"/>
      <c r="M66" s="69" t="s">
        <v>402</v>
      </c>
      <c r="N66" s="69" t="s">
        <v>403</v>
      </c>
      <c r="O66" s="53"/>
      <c r="P66" s="36"/>
      <c r="Q66" s="36"/>
      <c r="R66" s="36">
        <v>3104</v>
      </c>
      <c r="S66" s="36"/>
      <c r="T66" s="36"/>
      <c r="U66" s="36"/>
      <c r="V66" s="36"/>
      <c r="W66" s="36"/>
      <c r="X66" s="36"/>
      <c r="Y66" s="36"/>
      <c r="Z66" s="36"/>
      <c r="AA66" s="36"/>
    </row>
    <row r="67" spans="1:27" ht="115.5">
      <c r="A67" s="8">
        <v>63</v>
      </c>
      <c r="B67" s="3" t="s">
        <v>674</v>
      </c>
      <c r="C67" s="87" t="s">
        <v>640</v>
      </c>
      <c r="D67" s="3" t="s">
        <v>672</v>
      </c>
      <c r="E67" s="3" t="s">
        <v>673</v>
      </c>
      <c r="F67" s="94">
        <v>405000</v>
      </c>
      <c r="G67" s="94">
        <f t="shared" si="0"/>
        <v>405000</v>
      </c>
      <c r="H67" s="94">
        <f t="shared" si="1"/>
        <v>405000</v>
      </c>
      <c r="I67" s="95">
        <f t="shared" si="2"/>
        <v>0</v>
      </c>
      <c r="J67" s="74">
        <v>108</v>
      </c>
      <c r="K67" s="69">
        <v>43633</v>
      </c>
      <c r="L67" s="1"/>
      <c r="M67" s="69" t="s">
        <v>641</v>
      </c>
      <c r="N67" s="69" t="s">
        <v>642</v>
      </c>
      <c r="O67" s="53"/>
      <c r="P67" s="36"/>
      <c r="Q67" s="36"/>
      <c r="R67" s="36"/>
      <c r="S67" s="36"/>
      <c r="T67" s="36"/>
      <c r="U67" s="36">
        <v>405000</v>
      </c>
      <c r="V67" s="36"/>
      <c r="W67" s="36"/>
      <c r="X67" s="36"/>
      <c r="Y67" s="36"/>
      <c r="Z67" s="36"/>
      <c r="AA67" s="36"/>
    </row>
    <row r="68" spans="1:27" ht="115.5">
      <c r="A68" s="8">
        <v>64</v>
      </c>
      <c r="B68" s="3" t="s">
        <v>510</v>
      </c>
      <c r="C68" s="87" t="s">
        <v>465</v>
      </c>
      <c r="D68" s="3" t="s">
        <v>464</v>
      </c>
      <c r="E68" s="3" t="s">
        <v>466</v>
      </c>
      <c r="F68" s="94">
        <v>949163</v>
      </c>
      <c r="G68" s="94">
        <f t="shared" si="0"/>
        <v>11652</v>
      </c>
      <c r="H68" s="94">
        <f t="shared" si="1"/>
        <v>586675</v>
      </c>
      <c r="I68" s="95">
        <f t="shared" si="2"/>
        <v>362488</v>
      </c>
      <c r="J68" s="74" t="s">
        <v>467</v>
      </c>
      <c r="K68" s="69"/>
      <c r="L68" s="1"/>
      <c r="M68" s="99" t="s">
        <v>468</v>
      </c>
      <c r="N68" s="69"/>
      <c r="O68" s="53"/>
      <c r="P68" s="36"/>
      <c r="Q68" s="36"/>
      <c r="R68" s="36"/>
      <c r="S68" s="36">
        <v>519614</v>
      </c>
      <c r="T68" s="36">
        <v>55409</v>
      </c>
      <c r="U68" s="36">
        <v>11652</v>
      </c>
      <c r="V68" s="36"/>
      <c r="W68" s="36"/>
      <c r="X68" s="36"/>
      <c r="Y68" s="36"/>
      <c r="Z68" s="36"/>
      <c r="AA68" s="36"/>
    </row>
    <row r="69" spans="1:27" ht="115.5">
      <c r="A69" s="8">
        <v>65</v>
      </c>
      <c r="B69" s="3" t="s">
        <v>511</v>
      </c>
      <c r="C69" s="87" t="s">
        <v>469</v>
      </c>
      <c r="D69" s="3" t="s">
        <v>470</v>
      </c>
      <c r="E69" s="3" t="s">
        <v>471</v>
      </c>
      <c r="F69" s="94">
        <v>35600</v>
      </c>
      <c r="G69" s="94">
        <f aca="true" t="shared" si="3" ref="G69:G81">U69</f>
        <v>19648</v>
      </c>
      <c r="H69" s="94">
        <f aca="true" t="shared" si="4" ref="H69:H81">SUM(P69:U69)</f>
        <v>22836</v>
      </c>
      <c r="I69" s="95">
        <f aca="true" t="shared" si="5" ref="I69:I81">F69-H69</f>
        <v>12764</v>
      </c>
      <c r="J69" s="97" t="s">
        <v>472</v>
      </c>
      <c r="K69" s="69"/>
      <c r="L69" s="1"/>
      <c r="M69" s="99" t="s">
        <v>468</v>
      </c>
      <c r="N69" s="69"/>
      <c r="O69" s="53"/>
      <c r="P69" s="36"/>
      <c r="Q69" s="36"/>
      <c r="R69" s="36"/>
      <c r="S69" s="36">
        <v>3188</v>
      </c>
      <c r="T69" s="36"/>
      <c r="U69" s="36">
        <v>19648</v>
      </c>
      <c r="V69" s="36"/>
      <c r="W69" s="36"/>
      <c r="X69" s="36"/>
      <c r="Y69" s="36"/>
      <c r="Z69" s="36"/>
      <c r="AA69" s="36"/>
    </row>
    <row r="70" spans="1:27" ht="66">
      <c r="A70" s="8">
        <v>66</v>
      </c>
      <c r="B70" s="3" t="s">
        <v>633</v>
      </c>
      <c r="C70" s="87" t="s">
        <v>568</v>
      </c>
      <c r="D70" s="3" t="s">
        <v>569</v>
      </c>
      <c r="E70" s="3" t="s">
        <v>571</v>
      </c>
      <c r="F70" s="94">
        <v>50000</v>
      </c>
      <c r="G70" s="94">
        <f t="shared" si="3"/>
        <v>0</v>
      </c>
      <c r="H70" s="94">
        <f t="shared" si="4"/>
        <v>0</v>
      </c>
      <c r="I70" s="95">
        <f t="shared" si="5"/>
        <v>50000</v>
      </c>
      <c r="J70" s="97" t="s">
        <v>570</v>
      </c>
      <c r="K70" s="69"/>
      <c r="L70" s="1"/>
      <c r="M70" s="99" t="s">
        <v>402</v>
      </c>
      <c r="N70" s="69"/>
      <c r="O70" s="53"/>
      <c r="P70" s="36"/>
      <c r="Q70" s="36"/>
      <c r="R70" s="36"/>
      <c r="S70" s="36"/>
      <c r="T70" s="36"/>
      <c r="U70" s="36"/>
      <c r="V70" s="36"/>
      <c r="W70" s="36"/>
      <c r="X70" s="36"/>
      <c r="Y70" s="36"/>
      <c r="Z70" s="36"/>
      <c r="AA70" s="36"/>
    </row>
    <row r="71" spans="1:27" ht="115.5">
      <c r="A71" s="8">
        <v>67</v>
      </c>
      <c r="B71" s="3" t="s">
        <v>678</v>
      </c>
      <c r="C71" s="87" t="s">
        <v>568</v>
      </c>
      <c r="D71" s="3" t="s">
        <v>675</v>
      </c>
      <c r="E71" s="3" t="s">
        <v>676</v>
      </c>
      <c r="F71" s="94">
        <v>40000</v>
      </c>
      <c r="G71" s="94">
        <f t="shared" si="3"/>
        <v>0</v>
      </c>
      <c r="H71" s="94">
        <f t="shared" si="4"/>
        <v>0</v>
      </c>
      <c r="I71" s="95">
        <f t="shared" si="5"/>
        <v>40000</v>
      </c>
      <c r="J71" s="97" t="s">
        <v>677</v>
      </c>
      <c r="K71" s="69"/>
      <c r="L71" s="1"/>
      <c r="M71" s="99" t="s">
        <v>402</v>
      </c>
      <c r="N71" s="69"/>
      <c r="O71" s="53"/>
      <c r="P71" s="36"/>
      <c r="Q71" s="36"/>
      <c r="R71" s="36"/>
      <c r="S71" s="36"/>
      <c r="T71" s="36"/>
      <c r="U71" s="36"/>
      <c r="V71" s="36"/>
      <c r="W71" s="36"/>
      <c r="X71" s="36"/>
      <c r="Y71" s="36"/>
      <c r="Z71" s="36"/>
      <c r="AA71" s="36"/>
    </row>
    <row r="72" spans="1:27" ht="82.5">
      <c r="A72" s="8">
        <v>68</v>
      </c>
      <c r="B72" s="3" t="s">
        <v>512</v>
      </c>
      <c r="C72" s="87" t="s">
        <v>473</v>
      </c>
      <c r="D72" s="3" t="s">
        <v>474</v>
      </c>
      <c r="E72" s="3" t="s">
        <v>475</v>
      </c>
      <c r="F72" s="94">
        <v>23643</v>
      </c>
      <c r="G72" s="94">
        <f t="shared" si="3"/>
        <v>23643</v>
      </c>
      <c r="H72" s="94">
        <f t="shared" si="4"/>
        <v>23643</v>
      </c>
      <c r="I72" s="95">
        <f t="shared" si="5"/>
        <v>0</v>
      </c>
      <c r="J72" s="97" t="s">
        <v>446</v>
      </c>
      <c r="K72" s="69"/>
      <c r="L72" s="1"/>
      <c r="M72" s="99" t="s">
        <v>127</v>
      </c>
      <c r="N72" s="69"/>
      <c r="O72" s="53"/>
      <c r="P72" s="36"/>
      <c r="Q72" s="36"/>
      <c r="R72" s="36"/>
      <c r="S72" s="36"/>
      <c r="T72" s="36"/>
      <c r="U72" s="36">
        <v>23643</v>
      </c>
      <c r="V72" s="36"/>
      <c r="W72" s="36"/>
      <c r="X72" s="36"/>
      <c r="Y72" s="36"/>
      <c r="Z72" s="36"/>
      <c r="AA72" s="36"/>
    </row>
    <row r="73" spans="1:27" ht="69" customHeight="1">
      <c r="A73" s="8">
        <v>69</v>
      </c>
      <c r="B73" s="3" t="s">
        <v>611</v>
      </c>
      <c r="C73" s="9" t="s">
        <v>201</v>
      </c>
      <c r="D73" s="3" t="s">
        <v>612</v>
      </c>
      <c r="E73" s="3" t="s">
        <v>204</v>
      </c>
      <c r="F73" s="94">
        <f>8883</f>
        <v>8883</v>
      </c>
      <c r="G73" s="94">
        <f t="shared" si="3"/>
        <v>0</v>
      </c>
      <c r="H73" s="94">
        <f t="shared" si="4"/>
        <v>8883</v>
      </c>
      <c r="I73" s="95">
        <f t="shared" si="5"/>
        <v>0</v>
      </c>
      <c r="J73" s="38" t="s">
        <v>202</v>
      </c>
      <c r="K73" s="69" t="s">
        <v>409</v>
      </c>
      <c r="L73" s="1"/>
      <c r="M73" s="26" t="s">
        <v>127</v>
      </c>
      <c r="N73" s="76" t="s">
        <v>410</v>
      </c>
      <c r="O73" s="53"/>
      <c r="P73" s="36"/>
      <c r="Q73" s="36">
        <v>8214</v>
      </c>
      <c r="R73" s="36">
        <v>669</v>
      </c>
      <c r="S73" s="36"/>
      <c r="T73" s="36"/>
      <c r="U73" s="36"/>
      <c r="V73" s="36"/>
      <c r="W73" s="36"/>
      <c r="X73" s="36"/>
      <c r="Y73" s="36"/>
      <c r="Z73" s="36"/>
      <c r="AA73" s="36"/>
    </row>
    <row r="74" spans="1:27" ht="66">
      <c r="A74" s="8">
        <v>70</v>
      </c>
      <c r="B74" s="3" t="s">
        <v>411</v>
      </c>
      <c r="C74" s="9" t="s">
        <v>201</v>
      </c>
      <c r="D74" s="3" t="s">
        <v>412</v>
      </c>
      <c r="E74" s="3" t="s">
        <v>413</v>
      </c>
      <c r="F74" s="94">
        <v>57915</v>
      </c>
      <c r="G74" s="94">
        <f t="shared" si="3"/>
        <v>12933</v>
      </c>
      <c r="H74" s="94">
        <f t="shared" si="4"/>
        <v>45666</v>
      </c>
      <c r="I74" s="95">
        <f t="shared" si="5"/>
        <v>12249</v>
      </c>
      <c r="J74" s="74" t="s">
        <v>200</v>
      </c>
      <c r="K74" s="69"/>
      <c r="L74" s="1"/>
      <c r="M74" s="26" t="s">
        <v>127</v>
      </c>
      <c r="N74" s="76" t="s">
        <v>414</v>
      </c>
      <c r="O74" s="53"/>
      <c r="P74" s="36"/>
      <c r="Q74" s="36"/>
      <c r="R74" s="36">
        <v>8667</v>
      </c>
      <c r="S74" s="36">
        <v>11583</v>
      </c>
      <c r="T74" s="36">
        <v>12483</v>
      </c>
      <c r="U74" s="36">
        <v>12933</v>
      </c>
      <c r="V74" s="36"/>
      <c r="W74" s="36"/>
      <c r="X74" s="36"/>
      <c r="Y74" s="36"/>
      <c r="Z74" s="36"/>
      <c r="AA74" s="36"/>
    </row>
    <row r="75" spans="1:27" ht="115.5">
      <c r="A75" s="8">
        <v>71</v>
      </c>
      <c r="B75" s="3" t="s">
        <v>635</v>
      </c>
      <c r="C75" s="9" t="s">
        <v>572</v>
      </c>
      <c r="D75" s="3" t="s">
        <v>574</v>
      </c>
      <c r="E75" s="3" t="s">
        <v>573</v>
      </c>
      <c r="F75" s="94">
        <v>14675</v>
      </c>
      <c r="G75" s="94">
        <f t="shared" si="3"/>
        <v>0</v>
      </c>
      <c r="H75" s="94">
        <f t="shared" si="4"/>
        <v>0</v>
      </c>
      <c r="I75" s="95">
        <f t="shared" si="5"/>
        <v>14675</v>
      </c>
      <c r="J75" s="97" t="s">
        <v>482</v>
      </c>
      <c r="K75" s="69"/>
      <c r="L75" s="1"/>
      <c r="M75" s="99" t="s">
        <v>127</v>
      </c>
      <c r="N75" s="76"/>
      <c r="O75" s="53"/>
      <c r="P75" s="36"/>
      <c r="Q75" s="36"/>
      <c r="R75" s="36"/>
      <c r="S75" s="36"/>
      <c r="T75" s="36"/>
      <c r="U75" s="36"/>
      <c r="V75" s="36"/>
      <c r="W75" s="36"/>
      <c r="X75" s="36"/>
      <c r="Y75" s="36"/>
      <c r="Z75" s="36"/>
      <c r="AA75" s="36"/>
    </row>
    <row r="76" spans="1:27" s="88" customFormat="1" ht="82.5">
      <c r="A76" s="8">
        <v>72</v>
      </c>
      <c r="B76" s="59" t="s">
        <v>185</v>
      </c>
      <c r="C76" s="60" t="s">
        <v>184</v>
      </c>
      <c r="D76" s="61" t="s">
        <v>695</v>
      </c>
      <c r="E76" s="59" t="s">
        <v>187</v>
      </c>
      <c r="F76" s="96">
        <v>96660</v>
      </c>
      <c r="G76" s="94">
        <f t="shared" si="3"/>
        <v>0</v>
      </c>
      <c r="H76" s="94">
        <f t="shared" si="4"/>
        <v>96660</v>
      </c>
      <c r="I76" s="95">
        <f t="shared" si="5"/>
        <v>0</v>
      </c>
      <c r="J76" s="57" t="s">
        <v>188</v>
      </c>
      <c r="K76" s="70" t="s">
        <v>420</v>
      </c>
      <c r="L76" s="61"/>
      <c r="M76" s="63" t="s">
        <v>128</v>
      </c>
      <c r="N76" s="63" t="s">
        <v>421</v>
      </c>
      <c r="O76" s="64"/>
      <c r="P76" s="65"/>
      <c r="Q76" s="65">
        <v>96660</v>
      </c>
      <c r="R76" s="65"/>
      <c r="S76" s="65"/>
      <c r="T76" s="65"/>
      <c r="U76" s="65"/>
      <c r="V76" s="65"/>
      <c r="W76" s="65"/>
      <c r="X76" s="65"/>
      <c r="Y76" s="65"/>
      <c r="Z76" s="65"/>
      <c r="AA76" s="65"/>
    </row>
    <row r="77" spans="1:27" s="88" customFormat="1" ht="82.5">
      <c r="A77" s="8">
        <v>73</v>
      </c>
      <c r="B77" s="59" t="s">
        <v>422</v>
      </c>
      <c r="C77" s="60" t="s">
        <v>184</v>
      </c>
      <c r="D77" s="61" t="s">
        <v>694</v>
      </c>
      <c r="E77" s="59" t="s">
        <v>424</v>
      </c>
      <c r="F77" s="96">
        <v>41616</v>
      </c>
      <c r="G77" s="94">
        <f t="shared" si="3"/>
        <v>30831</v>
      </c>
      <c r="H77" s="94">
        <f t="shared" si="4"/>
        <v>37860</v>
      </c>
      <c r="I77" s="95">
        <f t="shared" si="5"/>
        <v>3756</v>
      </c>
      <c r="J77" s="74" t="s">
        <v>425</v>
      </c>
      <c r="K77" s="70"/>
      <c r="L77" s="61"/>
      <c r="M77" s="63" t="s">
        <v>124</v>
      </c>
      <c r="N77" s="63"/>
      <c r="O77" s="64"/>
      <c r="P77" s="65"/>
      <c r="Q77" s="65"/>
      <c r="R77" s="65"/>
      <c r="S77" s="65">
        <v>4680</v>
      </c>
      <c r="T77" s="65">
        <v>2349</v>
      </c>
      <c r="U77" s="65">
        <v>30831</v>
      </c>
      <c r="V77" s="65"/>
      <c r="W77" s="65"/>
      <c r="X77" s="65"/>
      <c r="Y77" s="65"/>
      <c r="Z77" s="65"/>
      <c r="AA77" s="65"/>
    </row>
    <row r="78" spans="1:27" s="88" customFormat="1" ht="165">
      <c r="A78" s="8">
        <v>74</v>
      </c>
      <c r="B78" s="59" t="s">
        <v>687</v>
      </c>
      <c r="C78" s="60" t="s">
        <v>679</v>
      </c>
      <c r="D78" s="61" t="s">
        <v>680</v>
      </c>
      <c r="E78" s="59" t="s">
        <v>681</v>
      </c>
      <c r="F78" s="96">
        <v>57390</v>
      </c>
      <c r="G78" s="94">
        <f t="shared" si="3"/>
        <v>50848</v>
      </c>
      <c r="H78" s="94">
        <f t="shared" si="4"/>
        <v>50848</v>
      </c>
      <c r="I78" s="95">
        <f t="shared" si="5"/>
        <v>6542</v>
      </c>
      <c r="J78" s="74" t="s">
        <v>682</v>
      </c>
      <c r="K78" s="70"/>
      <c r="L78" s="61"/>
      <c r="M78" s="99" t="s">
        <v>124</v>
      </c>
      <c r="N78" s="63"/>
      <c r="O78" s="64"/>
      <c r="P78" s="65"/>
      <c r="Q78" s="65"/>
      <c r="R78" s="65"/>
      <c r="S78" s="65"/>
      <c r="T78" s="65"/>
      <c r="U78" s="65">
        <v>50848</v>
      </c>
      <c r="V78" s="65"/>
      <c r="W78" s="65"/>
      <c r="X78" s="65"/>
      <c r="Y78" s="65"/>
      <c r="Z78" s="65"/>
      <c r="AA78" s="65"/>
    </row>
    <row r="79" spans="1:27" s="88" customFormat="1" ht="132">
      <c r="A79" s="8">
        <v>75</v>
      </c>
      <c r="B79" s="59" t="s">
        <v>579</v>
      </c>
      <c r="C79" s="60" t="s">
        <v>575</v>
      </c>
      <c r="D79" s="61" t="s">
        <v>578</v>
      </c>
      <c r="E79" s="59" t="s">
        <v>577</v>
      </c>
      <c r="F79" s="96">
        <v>600000</v>
      </c>
      <c r="G79" s="94">
        <f t="shared" si="3"/>
        <v>0</v>
      </c>
      <c r="H79" s="94">
        <f t="shared" si="4"/>
        <v>0</v>
      </c>
      <c r="I79" s="95">
        <f t="shared" si="5"/>
        <v>600000</v>
      </c>
      <c r="J79" s="97" t="s">
        <v>59</v>
      </c>
      <c r="K79" s="70"/>
      <c r="L79" s="61"/>
      <c r="M79" s="63" t="s">
        <v>128</v>
      </c>
      <c r="N79" s="63"/>
      <c r="O79" s="64"/>
      <c r="P79" s="65"/>
      <c r="Q79" s="65"/>
      <c r="R79" s="65"/>
      <c r="S79" s="65"/>
      <c r="T79" s="65"/>
      <c r="U79" s="65"/>
      <c r="V79" s="65"/>
      <c r="W79" s="65"/>
      <c r="X79" s="65"/>
      <c r="Y79" s="65"/>
      <c r="Z79" s="65"/>
      <c r="AA79" s="65"/>
    </row>
    <row r="80" spans="1:27" s="88" customFormat="1" ht="82.5">
      <c r="A80" s="8">
        <v>76</v>
      </c>
      <c r="B80" s="59" t="s">
        <v>582</v>
      </c>
      <c r="C80" s="60" t="s">
        <v>534</v>
      </c>
      <c r="D80" s="61" t="s">
        <v>535</v>
      </c>
      <c r="E80" s="59" t="s">
        <v>580</v>
      </c>
      <c r="F80" s="96">
        <v>207182</v>
      </c>
      <c r="G80" s="94">
        <f t="shared" si="3"/>
        <v>0</v>
      </c>
      <c r="H80" s="94">
        <f t="shared" si="4"/>
        <v>207182</v>
      </c>
      <c r="I80" s="95">
        <f t="shared" si="5"/>
        <v>0</v>
      </c>
      <c r="J80" s="74" t="s">
        <v>344</v>
      </c>
      <c r="K80" s="70">
        <v>43588</v>
      </c>
      <c r="L80" s="61"/>
      <c r="M80" s="63" t="s">
        <v>123</v>
      </c>
      <c r="N80" s="63" t="s">
        <v>537</v>
      </c>
      <c r="O80" s="64"/>
      <c r="P80" s="65"/>
      <c r="Q80" s="65"/>
      <c r="R80" s="65"/>
      <c r="S80" s="65"/>
      <c r="T80" s="65">
        <v>207182</v>
      </c>
      <c r="U80" s="65"/>
      <c r="V80" s="65"/>
      <c r="W80" s="65"/>
      <c r="X80" s="65"/>
      <c r="Y80" s="65"/>
      <c r="Z80" s="65"/>
      <c r="AA80" s="65"/>
    </row>
    <row r="81" spans="1:27" s="88" customFormat="1" ht="82.5">
      <c r="A81" s="8">
        <v>77</v>
      </c>
      <c r="B81" s="59" t="s">
        <v>513</v>
      </c>
      <c r="C81" s="60" t="s">
        <v>477</v>
      </c>
      <c r="D81" s="61" t="s">
        <v>583</v>
      </c>
      <c r="E81" s="1" t="s">
        <v>146</v>
      </c>
      <c r="F81" s="96">
        <f>26400+3600</f>
        <v>30000</v>
      </c>
      <c r="G81" s="94">
        <f t="shared" si="3"/>
        <v>0</v>
      </c>
      <c r="H81" s="94">
        <f t="shared" si="4"/>
        <v>30000</v>
      </c>
      <c r="I81" s="95">
        <f t="shared" si="5"/>
        <v>0</v>
      </c>
      <c r="J81" s="38" t="s">
        <v>59</v>
      </c>
      <c r="K81" s="70"/>
      <c r="L81" s="1" t="s">
        <v>480</v>
      </c>
      <c r="M81" s="63" t="s">
        <v>121</v>
      </c>
      <c r="N81" s="63"/>
      <c r="O81" s="64"/>
      <c r="P81" s="65"/>
      <c r="Q81" s="65"/>
      <c r="R81" s="65"/>
      <c r="S81" s="65"/>
      <c r="T81" s="65">
        <v>30000</v>
      </c>
      <c r="U81" s="65"/>
      <c r="V81" s="65"/>
      <c r="W81" s="65"/>
      <c r="X81" s="65"/>
      <c r="Y81" s="65"/>
      <c r="Z81" s="65"/>
      <c r="AA81" s="65"/>
    </row>
    <row r="82" spans="1:27" s="80" customFormat="1" ht="24.75" customHeight="1">
      <c r="A82" s="42"/>
      <c r="B82" s="43" t="s">
        <v>1</v>
      </c>
      <c r="C82" s="44"/>
      <c r="D82" s="46"/>
      <c r="E82" s="46"/>
      <c r="F82" s="47">
        <f>SUM(F5:F81)</f>
        <v>16178332</v>
      </c>
      <c r="G82" s="47">
        <f>SUM(G5:G81)</f>
        <v>2937703</v>
      </c>
      <c r="H82" s="47">
        <f>SUM(H5:H81)</f>
        <v>13186078</v>
      </c>
      <c r="I82" s="47">
        <f>SUM(I5:I81)</f>
        <v>2992254</v>
      </c>
      <c r="J82" s="48"/>
      <c r="K82" s="71"/>
      <c r="L82" s="89"/>
      <c r="M82" s="75"/>
      <c r="N82" s="75"/>
      <c r="O82" s="54"/>
      <c r="P82" s="37"/>
      <c r="Q82" s="37"/>
      <c r="R82" s="37"/>
      <c r="S82" s="37"/>
      <c r="T82" s="37"/>
      <c r="U82" s="37"/>
      <c r="V82" s="37"/>
      <c r="W82" s="37"/>
      <c r="X82" s="37"/>
      <c r="Y82" s="37"/>
      <c r="Z82" s="37"/>
      <c r="AA82" s="37"/>
    </row>
    <row r="83" spans="1:10" ht="6" customHeight="1">
      <c r="A83" s="13"/>
      <c r="B83" s="14"/>
      <c r="C83" s="15"/>
      <c r="D83" s="90"/>
      <c r="E83" s="14"/>
      <c r="F83" s="14"/>
      <c r="G83" s="14"/>
      <c r="H83" s="14"/>
      <c r="I83" s="14"/>
      <c r="J83" s="15"/>
    </row>
    <row r="84" spans="1:7" ht="16.5" hidden="1">
      <c r="A84" s="112" t="s">
        <v>2</v>
      </c>
      <c r="B84" s="112"/>
      <c r="C84" s="112"/>
      <c r="D84" s="112"/>
      <c r="E84" s="112"/>
      <c r="F84" s="112"/>
      <c r="G84" s="112"/>
    </row>
    <row r="85" spans="1:7" ht="16.5" hidden="1">
      <c r="A85" s="113" t="s">
        <v>3</v>
      </c>
      <c r="B85" s="113"/>
      <c r="C85" s="113"/>
      <c r="D85" s="113"/>
      <c r="E85" s="113"/>
      <c r="F85" s="113"/>
      <c r="G85" s="113"/>
    </row>
    <row r="86" spans="1:7" ht="16.5" hidden="1">
      <c r="A86" s="104" t="s">
        <v>4</v>
      </c>
      <c r="B86" s="104"/>
      <c r="C86" s="104"/>
      <c r="D86" s="104"/>
      <c r="E86" s="104"/>
      <c r="F86" s="104"/>
      <c r="G86" s="104"/>
    </row>
    <row r="87" spans="1:32" s="17" customFormat="1" ht="16.5" hidden="1">
      <c r="A87" s="104" t="s">
        <v>5</v>
      </c>
      <c r="B87" s="104"/>
      <c r="C87" s="104"/>
      <c r="D87" s="104"/>
      <c r="E87" s="104"/>
      <c r="F87" s="104"/>
      <c r="G87" s="104"/>
      <c r="J87" s="25"/>
      <c r="K87" s="72"/>
      <c r="L87" s="81"/>
      <c r="M87" s="91"/>
      <c r="N87" s="91"/>
      <c r="O87" s="92"/>
      <c r="P87" s="93"/>
      <c r="Q87" s="93"/>
      <c r="R87" s="93"/>
      <c r="S87" s="93"/>
      <c r="T87" s="93"/>
      <c r="U87" s="93"/>
      <c r="V87" s="93"/>
      <c r="W87" s="93"/>
      <c r="X87" s="93"/>
      <c r="Y87" s="93"/>
      <c r="Z87" s="93"/>
      <c r="AA87" s="93"/>
      <c r="AB87" s="81"/>
      <c r="AC87" s="81"/>
      <c r="AD87" s="81"/>
      <c r="AE87" s="81"/>
      <c r="AF87" s="81"/>
    </row>
    <row r="88" spans="1:32" s="17" customFormat="1" ht="19.5">
      <c r="A88" s="105" t="s">
        <v>6</v>
      </c>
      <c r="B88" s="105"/>
      <c r="C88" s="105"/>
      <c r="D88" s="19"/>
      <c r="E88" s="106" t="s">
        <v>7</v>
      </c>
      <c r="F88" s="106"/>
      <c r="G88" s="106"/>
      <c r="J88" s="25"/>
      <c r="K88" s="72"/>
      <c r="L88" s="81"/>
      <c r="M88" s="91"/>
      <c r="N88" s="91"/>
      <c r="O88" s="92"/>
      <c r="P88" s="93"/>
      <c r="Q88" s="93"/>
      <c r="R88" s="93"/>
      <c r="S88" s="93"/>
      <c r="T88" s="93"/>
      <c r="U88" s="93"/>
      <c r="V88" s="93"/>
      <c r="W88" s="93"/>
      <c r="X88" s="93"/>
      <c r="Y88" s="93"/>
      <c r="Z88" s="93"/>
      <c r="AA88" s="93"/>
      <c r="AB88" s="81"/>
      <c r="AC88" s="81"/>
      <c r="AD88" s="81"/>
      <c r="AE88" s="81"/>
      <c r="AF88" s="81"/>
    </row>
  </sheetData>
  <sheetProtection/>
  <mergeCells count="25">
    <mergeCell ref="P3:AA3"/>
    <mergeCell ref="A84:G84"/>
    <mergeCell ref="A85:G85"/>
    <mergeCell ref="A86:G86"/>
    <mergeCell ref="M3:M4"/>
    <mergeCell ref="N3:N4"/>
    <mergeCell ref="O3:O4"/>
    <mergeCell ref="A87:G87"/>
    <mergeCell ref="A88:C88"/>
    <mergeCell ref="E88:G88"/>
    <mergeCell ref="J3:J4"/>
    <mergeCell ref="K3:K4"/>
    <mergeCell ref="L3:L4"/>
    <mergeCell ref="B58:B59"/>
    <mergeCell ref="C58:C59"/>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6" useFirstPageNumber="1" fitToHeight="0" fitToWidth="1" horizontalDpi="600" verticalDpi="600" orientation="landscape" paperSize="9" scale="74" r:id="rId1"/>
  <headerFooter alignWithMargins="0">
    <oddHeader>&amp;R&amp;P</oddHead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dimension ref="A1:AH77"/>
  <sheetViews>
    <sheetView zoomScalePageLayoutView="0" workbookViewId="0" topLeftCell="A1">
      <pane xSplit="3" ySplit="4" topLeftCell="G16" activePane="bottomRight" state="frozen"/>
      <selection pane="topLeft" activeCell="A1" sqref="A1"/>
      <selection pane="topRight" activeCell="D1" sqref="D1"/>
      <selection pane="bottomLeft" activeCell="A5" sqref="A5"/>
      <selection pane="bottomRight" activeCell="K25" sqref="K25"/>
    </sheetView>
  </sheetViews>
  <sheetFormatPr defaultColWidth="9.00390625" defaultRowHeight="16.5"/>
  <cols>
    <col min="1" max="1" width="4.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0" width="10.50390625" style="93" bestFit="1" customWidth="1"/>
    <col min="21" max="27" width="9.00390625" style="93" customWidth="1"/>
    <col min="28" max="33" width="10.50390625" style="81" bestFit="1" customWidth="1"/>
    <col min="34" max="16384" width="9.00390625" style="81" customWidth="1"/>
  </cols>
  <sheetData>
    <row r="1" spans="1:27" s="80" customFormat="1" ht="21">
      <c r="A1" s="114" t="s">
        <v>8</v>
      </c>
      <c r="B1" s="114"/>
      <c r="C1" s="114"/>
      <c r="D1" s="114"/>
      <c r="E1" s="114"/>
      <c r="F1" s="114"/>
      <c r="G1" s="114"/>
      <c r="H1" s="114"/>
      <c r="I1" s="114"/>
      <c r="J1" s="114"/>
      <c r="K1" s="114"/>
      <c r="L1" s="114"/>
      <c r="M1" s="77"/>
      <c r="N1" s="77"/>
      <c r="O1" s="78"/>
      <c r="P1" s="79"/>
      <c r="Q1" s="79"/>
      <c r="R1" s="79"/>
      <c r="S1" s="79"/>
      <c r="T1" s="79"/>
      <c r="U1" s="79"/>
      <c r="V1" s="79"/>
      <c r="W1" s="79"/>
      <c r="X1" s="79"/>
      <c r="Y1" s="79"/>
      <c r="Z1" s="79"/>
      <c r="AA1" s="79"/>
    </row>
    <row r="2" spans="1:27" s="80" customFormat="1" ht="19.5">
      <c r="A2" s="115" t="s">
        <v>528</v>
      </c>
      <c r="B2" s="115"/>
      <c r="C2" s="115"/>
      <c r="D2" s="115"/>
      <c r="E2" s="115"/>
      <c r="F2" s="115"/>
      <c r="G2" s="115"/>
      <c r="H2" s="115"/>
      <c r="I2" s="115"/>
      <c r="J2" s="115"/>
      <c r="K2" s="115"/>
      <c r="L2" s="115"/>
      <c r="M2" s="77"/>
      <c r="N2" s="77"/>
      <c r="O2" s="78"/>
      <c r="P2" s="79"/>
      <c r="Q2" s="79"/>
      <c r="R2" s="79"/>
      <c r="S2" s="79"/>
      <c r="T2" s="79"/>
      <c r="U2" s="79"/>
      <c r="V2" s="79"/>
      <c r="W2" s="79"/>
      <c r="X2" s="79"/>
      <c r="Y2" s="79"/>
      <c r="Z2" s="79"/>
      <c r="AA2" s="79"/>
    </row>
    <row r="3" spans="1:27" s="80" customFormat="1" ht="16.5">
      <c r="A3" s="116" t="s">
        <v>514</v>
      </c>
      <c r="B3" s="107" t="s">
        <v>46</v>
      </c>
      <c r="C3" s="107" t="s">
        <v>591</v>
      </c>
      <c r="D3" s="107" t="s">
        <v>48</v>
      </c>
      <c r="E3" s="107" t="s">
        <v>49</v>
      </c>
      <c r="F3" s="107" t="s">
        <v>50</v>
      </c>
      <c r="G3" s="118" t="s">
        <v>0</v>
      </c>
      <c r="H3" s="119"/>
      <c r="I3" s="120" t="s">
        <v>51</v>
      </c>
      <c r="J3" s="107" t="s">
        <v>55</v>
      </c>
      <c r="K3" s="122" t="s">
        <v>56</v>
      </c>
      <c r="L3" s="107" t="s">
        <v>52</v>
      </c>
      <c r="M3" s="107" t="s">
        <v>119</v>
      </c>
      <c r="N3" s="107" t="s">
        <v>220</v>
      </c>
      <c r="O3" s="107" t="s">
        <v>140</v>
      </c>
      <c r="P3" s="107" t="s">
        <v>141</v>
      </c>
      <c r="Q3" s="107"/>
      <c r="R3" s="107"/>
      <c r="S3" s="107"/>
      <c r="T3" s="107"/>
      <c r="U3" s="107"/>
      <c r="V3" s="107"/>
      <c r="W3" s="107"/>
      <c r="X3" s="107"/>
      <c r="Y3" s="107"/>
      <c r="Z3" s="107"/>
      <c r="AA3" s="107"/>
    </row>
    <row r="4" spans="1:27" s="80" customFormat="1" ht="33">
      <c r="A4" s="117"/>
      <c r="B4" s="107"/>
      <c r="C4" s="107"/>
      <c r="D4" s="107"/>
      <c r="E4" s="107"/>
      <c r="F4" s="107"/>
      <c r="G4" s="7" t="s">
        <v>53</v>
      </c>
      <c r="H4" s="7" t="s">
        <v>54</v>
      </c>
      <c r="I4" s="121"/>
      <c r="J4" s="107"/>
      <c r="K4" s="122"/>
      <c r="L4" s="107"/>
      <c r="M4" s="107"/>
      <c r="N4" s="107"/>
      <c r="O4" s="107"/>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T5</f>
        <v>0</v>
      </c>
      <c r="H5" s="94">
        <f>SUM(P5:T5)</f>
        <v>0</v>
      </c>
      <c r="I5" s="95">
        <f>F5-H5</f>
        <v>159585</v>
      </c>
      <c r="J5" s="57">
        <v>1081231</v>
      </c>
      <c r="K5" s="69"/>
      <c r="L5" s="1" t="s">
        <v>592</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T6</f>
        <v>109985</v>
      </c>
      <c r="H6" s="94">
        <f aca="true" t="shared" si="0" ref="H6:H67">SUM(P6:T6)</f>
        <v>401709</v>
      </c>
      <c r="I6" s="95">
        <f aca="true" t="shared" si="1" ref="I6:I67">F6-H6</f>
        <v>296073</v>
      </c>
      <c r="J6" s="38" t="s">
        <v>59</v>
      </c>
      <c r="K6" s="69"/>
      <c r="L6" s="1" t="s">
        <v>64</v>
      </c>
      <c r="M6" s="26" t="s">
        <v>121</v>
      </c>
      <c r="N6" s="26"/>
      <c r="O6" s="53"/>
      <c r="P6" s="36">
        <v>75866</v>
      </c>
      <c r="Q6" s="36"/>
      <c r="R6" s="36">
        <v>106239</v>
      </c>
      <c r="S6" s="36">
        <v>109619</v>
      </c>
      <c r="T6" s="36">
        <v>109985</v>
      </c>
      <c r="U6" s="36"/>
      <c r="V6" s="36"/>
      <c r="W6" s="36"/>
      <c r="X6" s="36"/>
      <c r="Y6" s="36"/>
      <c r="Z6" s="36"/>
      <c r="AA6" s="36"/>
    </row>
    <row r="7" spans="1:27" ht="66">
      <c r="A7" s="8">
        <v>3</v>
      </c>
      <c r="B7" s="1" t="s">
        <v>15</v>
      </c>
      <c r="C7" s="8" t="s">
        <v>16</v>
      </c>
      <c r="D7" s="2" t="s">
        <v>616</v>
      </c>
      <c r="E7" s="1" t="s">
        <v>594</v>
      </c>
      <c r="F7" s="94">
        <f>130000+338881</f>
        <v>468881</v>
      </c>
      <c r="G7" s="94">
        <f aca="true" t="shared" si="2" ref="G7:G67">T7</f>
        <v>54171</v>
      </c>
      <c r="H7" s="94">
        <f t="shared" si="0"/>
        <v>372079</v>
      </c>
      <c r="I7" s="95">
        <f t="shared" si="1"/>
        <v>96802</v>
      </c>
      <c r="J7" s="38" t="s">
        <v>59</v>
      </c>
      <c r="K7" s="69"/>
      <c r="L7" s="1" t="s">
        <v>242</v>
      </c>
      <c r="M7" s="26" t="s">
        <v>121</v>
      </c>
      <c r="N7" s="26"/>
      <c r="O7" s="53"/>
      <c r="P7" s="36">
        <v>113165</v>
      </c>
      <c r="Q7" s="36"/>
      <c r="R7" s="36">
        <v>150572</v>
      </c>
      <c r="S7" s="36">
        <v>54171</v>
      </c>
      <c r="T7" s="36">
        <v>54171</v>
      </c>
      <c r="U7" s="36"/>
      <c r="V7" s="36"/>
      <c r="W7" s="36"/>
      <c r="X7" s="36"/>
      <c r="Y7" s="36"/>
      <c r="Z7" s="36"/>
      <c r="AA7" s="36"/>
    </row>
    <row r="8" spans="1:27" ht="99">
      <c r="A8" s="8">
        <v>4</v>
      </c>
      <c r="B8" s="1" t="s">
        <v>67</v>
      </c>
      <c r="C8" s="8" t="s">
        <v>17</v>
      </c>
      <c r="D8" s="2" t="s">
        <v>18</v>
      </c>
      <c r="E8" s="1" t="s">
        <v>148</v>
      </c>
      <c r="F8" s="94">
        <v>2800</v>
      </c>
      <c r="G8" s="94">
        <f t="shared" si="2"/>
        <v>0</v>
      </c>
      <c r="H8" s="94">
        <f t="shared" si="0"/>
        <v>2800</v>
      </c>
      <c r="I8" s="95">
        <f t="shared" si="1"/>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595</v>
      </c>
      <c r="F9" s="94">
        <f>45500+50000</f>
        <v>95500</v>
      </c>
      <c r="G9" s="94">
        <f t="shared" si="2"/>
        <v>1631</v>
      </c>
      <c r="H9" s="94">
        <f t="shared" si="0"/>
        <v>1631</v>
      </c>
      <c r="I9" s="95">
        <f t="shared" si="1"/>
        <v>93869</v>
      </c>
      <c r="J9" s="38" t="s">
        <v>59</v>
      </c>
      <c r="K9" s="69"/>
      <c r="L9" s="1" t="s">
        <v>70</v>
      </c>
      <c r="M9" s="26" t="s">
        <v>121</v>
      </c>
      <c r="N9" s="26"/>
      <c r="O9" s="53"/>
      <c r="P9" s="36">
        <v>0</v>
      </c>
      <c r="Q9" s="36"/>
      <c r="R9" s="36"/>
      <c r="S9" s="36"/>
      <c r="T9" s="36">
        <v>1631</v>
      </c>
      <c r="U9" s="36"/>
      <c r="V9" s="36"/>
      <c r="W9" s="36"/>
      <c r="X9" s="36"/>
      <c r="Y9" s="36"/>
      <c r="Z9" s="36"/>
      <c r="AA9" s="36"/>
    </row>
    <row r="10" spans="1:27" ht="66">
      <c r="A10" s="8">
        <v>6</v>
      </c>
      <c r="B10" s="1" t="s">
        <v>72</v>
      </c>
      <c r="C10" s="8" t="s">
        <v>21</v>
      </c>
      <c r="D10" s="2" t="s">
        <v>585</v>
      </c>
      <c r="E10" s="1" t="s">
        <v>596</v>
      </c>
      <c r="F10" s="94">
        <f>24310</f>
        <v>24310</v>
      </c>
      <c r="G10" s="94">
        <f t="shared" si="2"/>
        <v>12600</v>
      </c>
      <c r="H10" s="94">
        <f t="shared" si="0"/>
        <v>22060</v>
      </c>
      <c r="I10" s="95">
        <f t="shared" si="1"/>
        <v>2250</v>
      </c>
      <c r="J10" s="38" t="s">
        <v>59</v>
      </c>
      <c r="K10" s="69"/>
      <c r="L10" s="1" t="s">
        <v>215</v>
      </c>
      <c r="M10" s="26" t="s">
        <v>123</v>
      </c>
      <c r="N10" s="26"/>
      <c r="O10" s="53"/>
      <c r="P10" s="36">
        <v>4500</v>
      </c>
      <c r="Q10" s="36"/>
      <c r="R10" s="36">
        <v>4960</v>
      </c>
      <c r="S10" s="36"/>
      <c r="T10" s="36">
        <v>12600</v>
      </c>
      <c r="U10" s="36"/>
      <c r="V10" s="36"/>
      <c r="W10" s="36"/>
      <c r="X10" s="36"/>
      <c r="Y10" s="36"/>
      <c r="Z10" s="36"/>
      <c r="AA10" s="36"/>
    </row>
    <row r="11" spans="1:27" ht="49.5">
      <c r="A11" s="8">
        <v>7</v>
      </c>
      <c r="B11" s="1"/>
      <c r="C11" s="8" t="s">
        <v>21</v>
      </c>
      <c r="D11" s="2" t="s">
        <v>584</v>
      </c>
      <c r="E11" s="1" t="s">
        <v>586</v>
      </c>
      <c r="F11" s="94">
        <v>3000</v>
      </c>
      <c r="G11" s="94">
        <f>T11</f>
        <v>0</v>
      </c>
      <c r="H11" s="94">
        <f>SUM(P11:T11)</f>
        <v>0</v>
      </c>
      <c r="I11" s="95">
        <f>F11-H11</f>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2"/>
        <v>0</v>
      </c>
      <c r="H12" s="94">
        <f t="shared" si="0"/>
        <v>17714</v>
      </c>
      <c r="I12" s="95">
        <f t="shared" si="1"/>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2"/>
        <v>0</v>
      </c>
      <c r="H13" s="94">
        <f t="shared" si="0"/>
        <v>0</v>
      </c>
      <c r="I13" s="95">
        <f t="shared" si="1"/>
        <v>4885</v>
      </c>
      <c r="J13" s="38" t="s">
        <v>79</v>
      </c>
      <c r="K13" s="69"/>
      <c r="L13" s="1" t="s">
        <v>622</v>
      </c>
      <c r="M13" s="26" t="s">
        <v>121</v>
      </c>
      <c r="N13" s="26"/>
      <c r="O13" s="53"/>
      <c r="P13" s="36">
        <v>0</v>
      </c>
      <c r="Q13" s="36"/>
      <c r="R13" s="36"/>
      <c r="S13" s="36"/>
      <c r="T13" s="36"/>
      <c r="U13" s="36"/>
      <c r="V13" s="36"/>
      <c r="W13" s="36"/>
      <c r="X13" s="36"/>
      <c r="Y13" s="36"/>
      <c r="Z13" s="36"/>
      <c r="AA13" s="36"/>
    </row>
    <row r="14" spans="1:27" ht="66">
      <c r="A14" s="8">
        <v>10</v>
      </c>
      <c r="B14" s="1" t="s">
        <v>82</v>
      </c>
      <c r="C14" s="8" t="s">
        <v>25</v>
      </c>
      <c r="D14" s="12" t="s">
        <v>81</v>
      </c>
      <c r="E14" s="1" t="s">
        <v>84</v>
      </c>
      <c r="F14" s="94">
        <v>10273</v>
      </c>
      <c r="G14" s="94">
        <f t="shared" si="2"/>
        <v>0</v>
      </c>
      <c r="H14" s="94">
        <f t="shared" si="0"/>
        <v>0</v>
      </c>
      <c r="I14" s="95">
        <f t="shared" si="1"/>
        <v>10273</v>
      </c>
      <c r="J14" s="38" t="s">
        <v>59</v>
      </c>
      <c r="K14" s="69"/>
      <c r="L14" s="1" t="s">
        <v>621</v>
      </c>
      <c r="M14" s="26" t="s">
        <v>121</v>
      </c>
      <c r="N14" s="26"/>
      <c r="O14" s="53"/>
      <c r="P14" s="36">
        <v>0</v>
      </c>
      <c r="Q14" s="36"/>
      <c r="R14" s="36"/>
      <c r="S14" s="36"/>
      <c r="T14" s="36"/>
      <c r="U14" s="36"/>
      <c r="V14" s="36"/>
      <c r="W14" s="36"/>
      <c r="X14" s="36"/>
      <c r="Y14" s="36"/>
      <c r="Z14" s="36"/>
      <c r="AA14" s="36"/>
    </row>
    <row r="15" spans="1:27" ht="82.5">
      <c r="A15" s="8">
        <v>11</v>
      </c>
      <c r="B15" s="1" t="s">
        <v>90</v>
      </c>
      <c r="C15" s="8" t="s">
        <v>26</v>
      </c>
      <c r="D15" s="2" t="s">
        <v>171</v>
      </c>
      <c r="E15" s="1" t="s">
        <v>174</v>
      </c>
      <c r="F15" s="94">
        <v>93600</v>
      </c>
      <c r="G15" s="94">
        <f t="shared" si="2"/>
        <v>0</v>
      </c>
      <c r="H15" s="94">
        <f t="shared" si="0"/>
        <v>91800</v>
      </c>
      <c r="I15" s="95">
        <f t="shared" si="1"/>
        <v>1800</v>
      </c>
      <c r="J15" s="38" t="s">
        <v>59</v>
      </c>
      <c r="K15" s="69"/>
      <c r="L15" s="1" t="s">
        <v>216</v>
      </c>
      <c r="M15" s="26" t="s">
        <v>121</v>
      </c>
      <c r="N15" s="26"/>
      <c r="O15" s="53" t="s">
        <v>143</v>
      </c>
      <c r="P15" s="36">
        <v>91800</v>
      </c>
      <c r="Q15" s="36"/>
      <c r="R15" s="36"/>
      <c r="S15" s="36"/>
      <c r="T15" s="36"/>
      <c r="U15" s="36"/>
      <c r="V15" s="36"/>
      <c r="W15" s="36"/>
      <c r="X15" s="36"/>
      <c r="Y15" s="36"/>
      <c r="Z15" s="36"/>
      <c r="AA15" s="36"/>
    </row>
    <row r="16" spans="1:27" ht="99">
      <c r="A16" s="8">
        <v>12</v>
      </c>
      <c r="B16" s="1" t="s">
        <v>91</v>
      </c>
      <c r="C16" s="8" t="s">
        <v>27</v>
      </c>
      <c r="D16" s="2" t="s">
        <v>617</v>
      </c>
      <c r="E16" s="1" t="s">
        <v>598</v>
      </c>
      <c r="F16" s="94">
        <v>1788</v>
      </c>
      <c r="G16" s="94">
        <f t="shared" si="2"/>
        <v>0</v>
      </c>
      <c r="H16" s="94">
        <f t="shared" si="0"/>
        <v>1756</v>
      </c>
      <c r="I16" s="95">
        <f t="shared" si="1"/>
        <v>32</v>
      </c>
      <c r="J16" s="38" t="s">
        <v>59</v>
      </c>
      <c r="K16" s="69"/>
      <c r="L16" s="1" t="s">
        <v>86</v>
      </c>
      <c r="M16" s="26" t="s">
        <v>121</v>
      </c>
      <c r="N16" s="26"/>
      <c r="O16" s="53" t="s">
        <v>143</v>
      </c>
      <c r="P16" s="36">
        <v>1756</v>
      </c>
      <c r="Q16" s="36"/>
      <c r="R16" s="36"/>
      <c r="S16" s="36"/>
      <c r="T16" s="36"/>
      <c r="U16" s="36"/>
      <c r="V16" s="36"/>
      <c r="W16" s="36"/>
      <c r="X16" s="36"/>
      <c r="Y16" s="36"/>
      <c r="Z16" s="36"/>
      <c r="AA16" s="36"/>
    </row>
    <row r="17" spans="1:27" ht="99">
      <c r="A17" s="8">
        <v>13</v>
      </c>
      <c r="B17" s="1" t="s">
        <v>91</v>
      </c>
      <c r="C17" s="8" t="s">
        <v>28</v>
      </c>
      <c r="D17" s="2" t="s">
        <v>618</v>
      </c>
      <c r="E17" s="1" t="s">
        <v>599</v>
      </c>
      <c r="F17" s="94">
        <v>28703</v>
      </c>
      <c r="G17" s="94">
        <f t="shared" si="2"/>
        <v>0</v>
      </c>
      <c r="H17" s="94">
        <f t="shared" si="0"/>
        <v>7065</v>
      </c>
      <c r="I17" s="95">
        <f t="shared" si="1"/>
        <v>21638</v>
      </c>
      <c r="J17" s="38" t="s">
        <v>59</v>
      </c>
      <c r="K17" s="69"/>
      <c r="L17" s="1" t="s">
        <v>87</v>
      </c>
      <c r="M17" s="26" t="s">
        <v>121</v>
      </c>
      <c r="N17" s="26"/>
      <c r="O17" s="53"/>
      <c r="P17" s="36">
        <v>0</v>
      </c>
      <c r="Q17" s="36"/>
      <c r="R17" s="36">
        <v>7065</v>
      </c>
      <c r="S17" s="36"/>
      <c r="T17" s="36"/>
      <c r="U17" s="36"/>
      <c r="V17" s="36"/>
      <c r="W17" s="36"/>
      <c r="X17" s="36"/>
      <c r="Y17" s="36"/>
      <c r="Z17" s="36"/>
      <c r="AA17" s="36"/>
    </row>
    <row r="18" spans="1:27" ht="115.5">
      <c r="A18" s="8">
        <v>14</v>
      </c>
      <c r="B18" s="1" t="s">
        <v>91</v>
      </c>
      <c r="C18" s="8" t="s">
        <v>29</v>
      </c>
      <c r="D18" s="2" t="s">
        <v>619</v>
      </c>
      <c r="E18" s="1" t="s">
        <v>599</v>
      </c>
      <c r="F18" s="94">
        <f>20000+33000</f>
        <v>53000</v>
      </c>
      <c r="G18" s="94">
        <f t="shared" si="2"/>
        <v>6115</v>
      </c>
      <c r="H18" s="94">
        <f t="shared" si="0"/>
        <v>8153</v>
      </c>
      <c r="I18" s="95">
        <f t="shared" si="1"/>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2"/>
        <v>0</v>
      </c>
      <c r="H19" s="94">
        <f t="shared" si="0"/>
        <v>0</v>
      </c>
      <c r="I19" s="95">
        <f t="shared" si="1"/>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2"/>
        <v>93711</v>
      </c>
      <c r="H20" s="94">
        <f t="shared" si="0"/>
        <v>167802</v>
      </c>
      <c r="I20" s="95">
        <f t="shared" si="1"/>
        <v>221414</v>
      </c>
      <c r="J20" s="38" t="s">
        <v>59</v>
      </c>
      <c r="K20" s="69"/>
      <c r="L20" s="1" t="s">
        <v>620</v>
      </c>
      <c r="M20" s="26" t="s">
        <v>121</v>
      </c>
      <c r="N20" s="26"/>
      <c r="O20" s="53"/>
      <c r="P20" s="36">
        <v>13412</v>
      </c>
      <c r="Q20" s="36"/>
      <c r="R20" s="36">
        <v>28091</v>
      </c>
      <c r="S20" s="36">
        <v>32588</v>
      </c>
      <c r="T20" s="36">
        <v>93711</v>
      </c>
      <c r="U20" s="36"/>
      <c r="V20" s="36"/>
      <c r="W20" s="36"/>
      <c r="X20" s="36"/>
      <c r="Y20" s="36"/>
      <c r="Z20" s="36"/>
      <c r="AA20" s="36"/>
    </row>
    <row r="21" spans="1:27" ht="66">
      <c r="A21" s="8">
        <v>17</v>
      </c>
      <c r="B21" s="1" t="s">
        <v>11</v>
      </c>
      <c r="C21" s="8" t="s">
        <v>62</v>
      </c>
      <c r="D21" s="11" t="s">
        <v>13</v>
      </c>
      <c r="E21" s="1" t="s">
        <v>159</v>
      </c>
      <c r="F21" s="94">
        <v>363151</v>
      </c>
      <c r="G21" s="94">
        <f t="shared" si="2"/>
        <v>47182</v>
      </c>
      <c r="H21" s="94">
        <f t="shared" si="0"/>
        <v>104767</v>
      </c>
      <c r="I21" s="95">
        <f t="shared" si="1"/>
        <v>258384</v>
      </c>
      <c r="J21" s="38" t="s">
        <v>59</v>
      </c>
      <c r="K21" s="69"/>
      <c r="L21" s="1" t="s">
        <v>97</v>
      </c>
      <c r="M21" s="26" t="s">
        <v>121</v>
      </c>
      <c r="N21" s="63"/>
      <c r="O21" s="73" t="s">
        <v>301</v>
      </c>
      <c r="P21" s="36">
        <v>10550</v>
      </c>
      <c r="Q21" s="36"/>
      <c r="R21" s="36">
        <v>8806</v>
      </c>
      <c r="S21" s="36">
        <v>38229</v>
      </c>
      <c r="T21" s="36">
        <v>47182</v>
      </c>
      <c r="U21" s="36"/>
      <c r="V21" s="36"/>
      <c r="W21" s="36"/>
      <c r="X21" s="36"/>
      <c r="Y21" s="36"/>
      <c r="Z21" s="36"/>
      <c r="AA21" s="36"/>
    </row>
    <row r="22" spans="1:27" ht="49.5">
      <c r="A22" s="8">
        <v>18</v>
      </c>
      <c r="B22" s="1" t="s">
        <v>100</v>
      </c>
      <c r="C22" s="8" t="s">
        <v>98</v>
      </c>
      <c r="D22" s="11" t="s">
        <v>99</v>
      </c>
      <c r="E22" s="1" t="s">
        <v>160</v>
      </c>
      <c r="F22" s="94">
        <v>10000</v>
      </c>
      <c r="G22" s="94">
        <f t="shared" si="2"/>
        <v>0</v>
      </c>
      <c r="H22" s="94">
        <f t="shared" si="0"/>
        <v>10000</v>
      </c>
      <c r="I22" s="95">
        <f t="shared" si="1"/>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2"/>
        <v>57197</v>
      </c>
      <c r="H23" s="94">
        <f t="shared" si="0"/>
        <v>57197</v>
      </c>
      <c r="I23" s="95">
        <f t="shared" si="1"/>
        <v>42803</v>
      </c>
      <c r="J23" s="97" t="s">
        <v>441</v>
      </c>
      <c r="K23" s="69"/>
      <c r="L23" s="1"/>
      <c r="M23" s="26" t="s">
        <v>123</v>
      </c>
      <c r="N23" s="74"/>
      <c r="O23" s="53"/>
      <c r="P23" s="36"/>
      <c r="Q23" s="36"/>
      <c r="R23" s="36"/>
      <c r="S23" s="36"/>
      <c r="T23" s="36">
        <v>57197</v>
      </c>
      <c r="U23" s="36"/>
      <c r="V23" s="36"/>
      <c r="W23" s="36"/>
      <c r="X23" s="36"/>
      <c r="Y23" s="36"/>
      <c r="Z23" s="36"/>
      <c r="AA23" s="36"/>
    </row>
    <row r="24" spans="1:27" ht="148.5">
      <c r="A24" s="8">
        <v>20</v>
      </c>
      <c r="B24" s="1" t="s">
        <v>485</v>
      </c>
      <c r="C24" s="8" t="s">
        <v>437</v>
      </c>
      <c r="D24" s="11" t="s">
        <v>481</v>
      </c>
      <c r="E24" s="1" t="s">
        <v>484</v>
      </c>
      <c r="F24" s="94">
        <v>590000</v>
      </c>
      <c r="G24" s="94">
        <f t="shared" si="2"/>
        <v>590000</v>
      </c>
      <c r="H24" s="94">
        <f t="shared" si="0"/>
        <v>590000</v>
      </c>
      <c r="I24" s="95">
        <f t="shared" si="1"/>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115.5">
      <c r="A25" s="8">
        <v>21</v>
      </c>
      <c r="B25" s="1" t="s">
        <v>545</v>
      </c>
      <c r="C25" s="8" t="s">
        <v>542</v>
      </c>
      <c r="D25" s="11" t="s">
        <v>543</v>
      </c>
      <c r="E25" s="1" t="s">
        <v>544</v>
      </c>
      <c r="F25" s="94">
        <v>53181</v>
      </c>
      <c r="G25" s="94">
        <f>T25</f>
        <v>0</v>
      </c>
      <c r="H25" s="94">
        <f>SUM(P25:T25)</f>
        <v>0</v>
      </c>
      <c r="I25" s="95">
        <f>F25-H25</f>
        <v>53181</v>
      </c>
      <c r="J25" s="97">
        <v>1080731</v>
      </c>
      <c r="K25" s="69"/>
      <c r="L25" s="53" t="s">
        <v>601</v>
      </c>
      <c r="M25" s="26" t="s">
        <v>546</v>
      </c>
      <c r="N25" s="74"/>
      <c r="O25" s="53"/>
      <c r="P25" s="36"/>
      <c r="Q25" s="36"/>
      <c r="R25" s="36"/>
      <c r="S25" s="36"/>
      <c r="T25" s="36"/>
      <c r="U25" s="36"/>
      <c r="V25" s="36"/>
      <c r="W25" s="36"/>
      <c r="X25" s="36"/>
      <c r="Y25" s="36"/>
      <c r="Z25" s="36"/>
      <c r="AA25" s="36"/>
    </row>
    <row r="26" spans="1:27" ht="99">
      <c r="A26" s="8">
        <v>22</v>
      </c>
      <c r="B26" s="1" t="s">
        <v>495</v>
      </c>
      <c r="C26" s="8" t="s">
        <v>442</v>
      </c>
      <c r="D26" s="11" t="s">
        <v>443</v>
      </c>
      <c r="E26" s="1" t="s">
        <v>444</v>
      </c>
      <c r="F26" s="94">
        <v>14000</v>
      </c>
      <c r="G26" s="94">
        <f t="shared" si="2"/>
        <v>2800</v>
      </c>
      <c r="H26" s="94">
        <f t="shared" si="0"/>
        <v>11200</v>
      </c>
      <c r="I26" s="95">
        <f t="shared" si="1"/>
        <v>2800</v>
      </c>
      <c r="J26" s="97" t="s">
        <v>446</v>
      </c>
      <c r="K26" s="69"/>
      <c r="L26" s="1"/>
      <c r="M26" s="26" t="s">
        <v>445</v>
      </c>
      <c r="N26" s="74"/>
      <c r="O26" s="53"/>
      <c r="P26" s="36"/>
      <c r="Q26" s="36"/>
      <c r="R26" s="36"/>
      <c r="S26" s="36">
        <v>8400</v>
      </c>
      <c r="T26" s="36">
        <v>2800</v>
      </c>
      <c r="U26" s="36"/>
      <c r="V26" s="36"/>
      <c r="W26" s="36"/>
      <c r="X26" s="36"/>
      <c r="Y26" s="36"/>
      <c r="Z26" s="36"/>
      <c r="AA26" s="36"/>
    </row>
    <row r="27" spans="1:27" ht="66">
      <c r="A27" s="8">
        <v>23</v>
      </c>
      <c r="B27" s="1"/>
      <c r="C27" s="8" t="s">
        <v>530</v>
      </c>
      <c r="D27" s="11" t="s">
        <v>532</v>
      </c>
      <c r="E27" s="1" t="s">
        <v>623</v>
      </c>
      <c r="F27" s="94">
        <v>4000</v>
      </c>
      <c r="G27" s="94">
        <f t="shared" si="2"/>
        <v>4000</v>
      </c>
      <c r="H27" s="94">
        <f t="shared" si="0"/>
        <v>4000</v>
      </c>
      <c r="I27" s="95">
        <f t="shared" si="1"/>
        <v>0</v>
      </c>
      <c r="J27" s="97" t="s">
        <v>533</v>
      </c>
      <c r="K27" s="69">
        <v>43628</v>
      </c>
      <c r="L27" s="1"/>
      <c r="M27" s="100" t="s">
        <v>531</v>
      </c>
      <c r="N27" s="74" t="s">
        <v>638</v>
      </c>
      <c r="O27" s="53"/>
      <c r="P27" s="36"/>
      <c r="Q27" s="36"/>
      <c r="R27" s="36"/>
      <c r="S27" s="36"/>
      <c r="T27" s="36">
        <v>4000</v>
      </c>
      <c r="U27" s="36"/>
      <c r="V27" s="36"/>
      <c r="W27" s="36"/>
      <c r="X27" s="36"/>
      <c r="Y27" s="36"/>
      <c r="Z27" s="36"/>
      <c r="AA27" s="36"/>
    </row>
    <row r="28" spans="1:27" ht="82.5">
      <c r="A28" s="8">
        <v>24</v>
      </c>
      <c r="B28" s="1" t="s">
        <v>456</v>
      </c>
      <c r="C28" s="8" t="s">
        <v>529</v>
      </c>
      <c r="D28" s="11" t="s">
        <v>459</v>
      </c>
      <c r="E28" s="1" t="s">
        <v>455</v>
      </c>
      <c r="F28" s="94">
        <v>4000</v>
      </c>
      <c r="G28" s="94">
        <f t="shared" si="2"/>
        <v>4000</v>
      </c>
      <c r="H28" s="94">
        <f t="shared" si="0"/>
        <v>4000</v>
      </c>
      <c r="I28" s="95">
        <f t="shared" si="1"/>
        <v>0</v>
      </c>
      <c r="J28" s="97" t="s">
        <v>454</v>
      </c>
      <c r="K28" s="69">
        <v>43607</v>
      </c>
      <c r="L28" s="1"/>
      <c r="M28" s="98" t="s">
        <v>127</v>
      </c>
      <c r="N28" s="74" t="s">
        <v>540</v>
      </c>
      <c r="O28" s="53"/>
      <c r="P28" s="36"/>
      <c r="Q28" s="36"/>
      <c r="R28" s="36"/>
      <c r="S28" s="36"/>
      <c r="T28" s="36">
        <v>4000</v>
      </c>
      <c r="U28" s="36"/>
      <c r="V28" s="36"/>
      <c r="W28" s="36"/>
      <c r="X28" s="36"/>
      <c r="Y28" s="36"/>
      <c r="Z28" s="36"/>
      <c r="AA28" s="36"/>
    </row>
    <row r="29" spans="1:27" ht="99">
      <c r="A29" s="8">
        <v>25</v>
      </c>
      <c r="B29" s="1" t="s">
        <v>496</v>
      </c>
      <c r="C29" s="8" t="s">
        <v>447</v>
      </c>
      <c r="D29" s="11" t="s">
        <v>498</v>
      </c>
      <c r="E29" s="1" t="s">
        <v>458</v>
      </c>
      <c r="F29" s="94">
        <v>347306</v>
      </c>
      <c r="G29" s="94">
        <f t="shared" si="2"/>
        <v>347306</v>
      </c>
      <c r="H29" s="94">
        <f t="shared" si="0"/>
        <v>347306</v>
      </c>
      <c r="I29" s="95">
        <f t="shared" si="1"/>
        <v>0</v>
      </c>
      <c r="J29" s="97" t="s">
        <v>460</v>
      </c>
      <c r="K29" s="69">
        <v>43615</v>
      </c>
      <c r="L29" s="1"/>
      <c r="M29" s="99" t="s">
        <v>457</v>
      </c>
      <c r="N29" s="74" t="s">
        <v>587</v>
      </c>
      <c r="O29" s="53"/>
      <c r="P29" s="36"/>
      <c r="Q29" s="36"/>
      <c r="R29" s="36"/>
      <c r="S29" s="36"/>
      <c r="T29" s="36">
        <v>347306</v>
      </c>
      <c r="U29" s="36"/>
      <c r="V29" s="36"/>
      <c r="W29" s="36"/>
      <c r="X29" s="36"/>
      <c r="Y29" s="36"/>
      <c r="Z29" s="36"/>
      <c r="AA29" s="36"/>
    </row>
    <row r="30" spans="1:27" ht="66">
      <c r="A30" s="8">
        <v>26</v>
      </c>
      <c r="B30" s="1" t="s">
        <v>553</v>
      </c>
      <c r="C30" s="8" t="s">
        <v>547</v>
      </c>
      <c r="D30" s="11" t="s">
        <v>548</v>
      </c>
      <c r="E30" s="1" t="s">
        <v>549</v>
      </c>
      <c r="F30" s="94">
        <v>93600</v>
      </c>
      <c r="G30" s="94">
        <f>T30</f>
        <v>0</v>
      </c>
      <c r="H30" s="94">
        <f>SUM(P30:T30)</f>
        <v>0</v>
      </c>
      <c r="I30" s="95">
        <f>F30-H30</f>
        <v>93600</v>
      </c>
      <c r="J30" s="97" t="s">
        <v>446</v>
      </c>
      <c r="K30" s="69"/>
      <c r="L30" s="1"/>
      <c r="M30" s="26" t="s">
        <v>121</v>
      </c>
      <c r="N30" s="74"/>
      <c r="O30" s="53"/>
      <c r="P30" s="36"/>
      <c r="Q30" s="36"/>
      <c r="R30" s="36"/>
      <c r="S30" s="36"/>
      <c r="T30" s="36"/>
      <c r="U30" s="36"/>
      <c r="V30" s="36"/>
      <c r="W30" s="36"/>
      <c r="X30" s="36"/>
      <c r="Y30" s="36"/>
      <c r="Z30" s="36"/>
      <c r="AA30" s="36"/>
    </row>
    <row r="31" spans="1:27" ht="99">
      <c r="A31" s="8">
        <v>27</v>
      </c>
      <c r="B31" s="1" t="s">
        <v>552</v>
      </c>
      <c r="C31" s="8" t="s">
        <v>550</v>
      </c>
      <c r="D31" s="11" t="s">
        <v>624</v>
      </c>
      <c r="E31" s="1" t="s">
        <v>549</v>
      </c>
      <c r="F31" s="94">
        <v>1788</v>
      </c>
      <c r="G31" s="94">
        <f>T31</f>
        <v>0</v>
      </c>
      <c r="H31" s="94">
        <f>SUM(P31:T31)</f>
        <v>0</v>
      </c>
      <c r="I31" s="95">
        <f>F31-H31</f>
        <v>1788</v>
      </c>
      <c r="J31" s="97" t="s">
        <v>551</v>
      </c>
      <c r="K31" s="69"/>
      <c r="L31" s="1"/>
      <c r="M31" s="26" t="s">
        <v>121</v>
      </c>
      <c r="N31" s="74"/>
      <c r="O31" s="53"/>
      <c r="P31" s="36"/>
      <c r="Q31" s="36"/>
      <c r="R31" s="36"/>
      <c r="S31" s="36"/>
      <c r="T31" s="36"/>
      <c r="U31" s="36"/>
      <c r="V31" s="36"/>
      <c r="W31" s="36"/>
      <c r="X31" s="36"/>
      <c r="Y31" s="36"/>
      <c r="Z31" s="36"/>
      <c r="AA31" s="36"/>
    </row>
    <row r="32" spans="1:27" ht="115.5">
      <c r="A32" s="8">
        <v>28</v>
      </c>
      <c r="B32" s="1" t="s">
        <v>453</v>
      </c>
      <c r="C32" s="8" t="s">
        <v>448</v>
      </c>
      <c r="D32" s="11" t="s">
        <v>636</v>
      </c>
      <c r="E32" s="1" t="s">
        <v>452</v>
      </c>
      <c r="F32" s="94">
        <v>843</v>
      </c>
      <c r="G32" s="94">
        <f t="shared" si="2"/>
        <v>0</v>
      </c>
      <c r="H32" s="94">
        <f t="shared" si="0"/>
        <v>843</v>
      </c>
      <c r="I32" s="95">
        <f t="shared" si="1"/>
        <v>0</v>
      </c>
      <c r="J32" s="97" t="s">
        <v>449</v>
      </c>
      <c r="K32" s="69"/>
      <c r="L32" s="1"/>
      <c r="M32" s="26" t="s">
        <v>121</v>
      </c>
      <c r="N32" s="74"/>
      <c r="O32" s="53"/>
      <c r="P32" s="36"/>
      <c r="Q32" s="36"/>
      <c r="R32" s="36">
        <v>843</v>
      </c>
      <c r="S32" s="36"/>
      <c r="T32" s="36"/>
      <c r="U32" s="36"/>
      <c r="V32" s="36"/>
      <c r="W32" s="36"/>
      <c r="X32" s="36"/>
      <c r="Y32" s="36"/>
      <c r="Z32" s="36"/>
      <c r="AA32" s="36"/>
    </row>
    <row r="33" spans="1:27" ht="115.5">
      <c r="A33" s="8">
        <v>29</v>
      </c>
      <c r="B33" s="1" t="s">
        <v>625</v>
      </c>
      <c r="C33" s="8" t="s">
        <v>448</v>
      </c>
      <c r="D33" s="11" t="s">
        <v>554</v>
      </c>
      <c r="E33" s="1" t="s">
        <v>556</v>
      </c>
      <c r="F33" s="94">
        <v>40000</v>
      </c>
      <c r="G33" s="94">
        <f>T33</f>
        <v>0</v>
      </c>
      <c r="H33" s="94">
        <f>SUM(P33:T33)</f>
        <v>0</v>
      </c>
      <c r="I33" s="95">
        <f>F33-H33</f>
        <v>40000</v>
      </c>
      <c r="J33" s="97">
        <v>1080731</v>
      </c>
      <c r="K33" s="69"/>
      <c r="L33" s="1"/>
      <c r="M33" s="26" t="s">
        <v>555</v>
      </c>
      <c r="N33" s="74"/>
      <c r="O33" s="53"/>
      <c r="P33" s="36"/>
      <c r="Q33" s="36"/>
      <c r="R33" s="36"/>
      <c r="S33" s="36"/>
      <c r="T33" s="36"/>
      <c r="U33" s="36"/>
      <c r="V33" s="36"/>
      <c r="W33" s="36"/>
      <c r="X33" s="36"/>
      <c r="Y33" s="36"/>
      <c r="Z33" s="36"/>
      <c r="AA33" s="36"/>
    </row>
    <row r="34" spans="1:27" ht="66">
      <c r="A34" s="8">
        <v>30</v>
      </c>
      <c r="B34" s="1" t="s">
        <v>561</v>
      </c>
      <c r="C34" s="8" t="s">
        <v>557</v>
      </c>
      <c r="D34" s="11" t="s">
        <v>558</v>
      </c>
      <c r="E34" s="1" t="s">
        <v>560</v>
      </c>
      <c r="F34" s="94">
        <v>5000</v>
      </c>
      <c r="G34" s="94">
        <f>T34</f>
        <v>0</v>
      </c>
      <c r="H34" s="94">
        <f>SUM(P34:T34)</f>
        <v>0</v>
      </c>
      <c r="I34" s="95">
        <f>F34-H34</f>
        <v>5000</v>
      </c>
      <c r="J34" s="97" t="s">
        <v>559</v>
      </c>
      <c r="K34" s="69">
        <v>43626</v>
      </c>
      <c r="L34" s="1"/>
      <c r="M34" s="99" t="s">
        <v>121</v>
      </c>
      <c r="N34" s="74" t="s">
        <v>637</v>
      </c>
      <c r="O34" s="53"/>
      <c r="P34" s="36"/>
      <c r="Q34" s="36"/>
      <c r="R34" s="36"/>
      <c r="S34" s="36"/>
      <c r="T34" s="36"/>
      <c r="U34" s="36"/>
      <c r="V34" s="36"/>
      <c r="W34" s="36"/>
      <c r="X34" s="36"/>
      <c r="Y34" s="36"/>
      <c r="Z34" s="36"/>
      <c r="AA34" s="36"/>
    </row>
    <row r="35" spans="1:27" ht="82.5">
      <c r="A35" s="8">
        <v>31</v>
      </c>
      <c r="B35" s="1" t="s">
        <v>463</v>
      </c>
      <c r="C35" s="8" t="s">
        <v>461</v>
      </c>
      <c r="D35" s="11" t="s">
        <v>500</v>
      </c>
      <c r="E35" s="1" t="s">
        <v>462</v>
      </c>
      <c r="F35" s="94">
        <v>30000</v>
      </c>
      <c r="G35" s="94">
        <f t="shared" si="2"/>
        <v>0</v>
      </c>
      <c r="H35" s="94">
        <f t="shared" si="0"/>
        <v>0</v>
      </c>
      <c r="I35" s="95">
        <f t="shared" si="1"/>
        <v>30000</v>
      </c>
      <c r="J35" s="97" t="s">
        <v>79</v>
      </c>
      <c r="K35" s="69"/>
      <c r="L35" s="1"/>
      <c r="M35" s="99" t="s">
        <v>450</v>
      </c>
      <c r="N35" s="74"/>
      <c r="O35" s="53"/>
      <c r="P35" s="36"/>
      <c r="Q35" s="36"/>
      <c r="R35" s="36"/>
      <c r="S35" s="36"/>
      <c r="T35" s="36"/>
      <c r="U35" s="36"/>
      <c r="V35" s="36"/>
      <c r="W35" s="36"/>
      <c r="X35" s="36"/>
      <c r="Y35" s="36"/>
      <c r="Z35" s="36"/>
      <c r="AA35" s="36"/>
    </row>
    <row r="36" spans="1:27" ht="66">
      <c r="A36" s="8">
        <v>32</v>
      </c>
      <c r="B36" s="1" t="s">
        <v>501</v>
      </c>
      <c r="C36" s="8" t="s">
        <v>486</v>
      </c>
      <c r="D36" s="11" t="s">
        <v>487</v>
      </c>
      <c r="E36" s="1" t="s">
        <v>488</v>
      </c>
      <c r="F36" s="94">
        <v>10000</v>
      </c>
      <c r="G36" s="94">
        <f t="shared" si="2"/>
        <v>10000</v>
      </c>
      <c r="H36" s="94">
        <f t="shared" si="0"/>
        <v>10000</v>
      </c>
      <c r="I36" s="95">
        <f t="shared" si="1"/>
        <v>0</v>
      </c>
      <c r="J36" s="97" t="s">
        <v>482</v>
      </c>
      <c r="K36" s="69"/>
      <c r="L36" s="1"/>
      <c r="M36" s="99" t="s">
        <v>124</v>
      </c>
      <c r="N36" s="74"/>
      <c r="O36" s="53"/>
      <c r="P36" s="36"/>
      <c r="Q36" s="36"/>
      <c r="R36" s="36"/>
      <c r="S36" s="36"/>
      <c r="T36" s="36">
        <v>10000</v>
      </c>
      <c r="U36" s="36"/>
      <c r="V36" s="36"/>
      <c r="W36" s="36"/>
      <c r="X36" s="36"/>
      <c r="Y36" s="36"/>
      <c r="Z36" s="36"/>
      <c r="AA36" s="36"/>
    </row>
    <row r="37" spans="1:27" ht="165">
      <c r="A37" s="8">
        <v>33</v>
      </c>
      <c r="B37" s="1" t="s">
        <v>309</v>
      </c>
      <c r="C37" s="8" t="s">
        <v>310</v>
      </c>
      <c r="D37" s="11" t="s">
        <v>311</v>
      </c>
      <c r="E37" s="1" t="s">
        <v>312</v>
      </c>
      <c r="F37" s="94">
        <v>121</v>
      </c>
      <c r="G37" s="94">
        <f t="shared" si="2"/>
        <v>0</v>
      </c>
      <c r="H37" s="94">
        <f t="shared" si="0"/>
        <v>121</v>
      </c>
      <c r="I37" s="95">
        <f t="shared" si="1"/>
        <v>0</v>
      </c>
      <c r="J37" s="38" t="s">
        <v>59</v>
      </c>
      <c r="K37" s="69">
        <v>43550</v>
      </c>
      <c r="L37" s="1" t="s">
        <v>626</v>
      </c>
      <c r="M37" s="26" t="s">
        <v>122</v>
      </c>
      <c r="N37" s="26" t="s">
        <v>314</v>
      </c>
      <c r="O37" s="53"/>
      <c r="P37" s="36"/>
      <c r="Q37" s="36"/>
      <c r="R37" s="36">
        <v>121</v>
      </c>
      <c r="S37" s="36"/>
      <c r="T37" s="36"/>
      <c r="U37" s="36"/>
      <c r="V37" s="36"/>
      <c r="W37" s="36"/>
      <c r="X37" s="36"/>
      <c r="Y37" s="36"/>
      <c r="Z37" s="36"/>
      <c r="AA37" s="36"/>
    </row>
    <row r="38" spans="1:30" ht="82.5">
      <c r="A38" s="8">
        <v>34</v>
      </c>
      <c r="B38" s="1" t="s">
        <v>522</v>
      </c>
      <c r="C38" s="8" t="s">
        <v>523</v>
      </c>
      <c r="D38" s="11" t="s">
        <v>519</v>
      </c>
      <c r="E38" s="1" t="s">
        <v>520</v>
      </c>
      <c r="F38" s="94">
        <v>51795</v>
      </c>
      <c r="G38" s="94">
        <f t="shared" si="2"/>
        <v>51795</v>
      </c>
      <c r="H38" s="94">
        <f t="shared" si="0"/>
        <v>51795</v>
      </c>
      <c r="I38" s="95">
        <f t="shared" si="1"/>
        <v>0</v>
      </c>
      <c r="J38" s="38" t="s">
        <v>521</v>
      </c>
      <c r="K38" s="69"/>
      <c r="L38" s="1"/>
      <c r="M38" s="26" t="s">
        <v>57</v>
      </c>
      <c r="N38" s="26"/>
      <c r="O38" s="53"/>
      <c r="P38" s="36"/>
      <c r="Q38" s="36"/>
      <c r="R38" s="36"/>
      <c r="S38" s="36"/>
      <c r="T38" s="36">
        <v>51795</v>
      </c>
      <c r="U38" s="36"/>
      <c r="V38" s="36"/>
      <c r="W38" s="36"/>
      <c r="X38" s="36"/>
      <c r="Y38" s="36"/>
      <c r="Z38" s="36"/>
      <c r="AA38" s="36"/>
      <c r="AB38" s="68"/>
      <c r="AC38" s="86"/>
      <c r="AD38" s="86"/>
    </row>
    <row r="39" spans="1:27" ht="82.5">
      <c r="A39" s="8">
        <v>35</v>
      </c>
      <c r="B39" s="1" t="s">
        <v>627</v>
      </c>
      <c r="C39" s="8" t="s">
        <v>316</v>
      </c>
      <c r="D39" s="11" t="s">
        <v>317</v>
      </c>
      <c r="E39" s="1" t="s">
        <v>602</v>
      </c>
      <c r="F39" s="94">
        <f>10800+15600+2800</f>
        <v>29200</v>
      </c>
      <c r="G39" s="94">
        <f t="shared" si="2"/>
        <v>0</v>
      </c>
      <c r="H39" s="94">
        <f t="shared" si="0"/>
        <v>4200</v>
      </c>
      <c r="I39" s="95">
        <f t="shared" si="1"/>
        <v>25000</v>
      </c>
      <c r="J39" s="38" t="s">
        <v>103</v>
      </c>
      <c r="K39" s="69"/>
      <c r="L39" s="1"/>
      <c r="M39" s="26" t="s">
        <v>125</v>
      </c>
      <c r="N39" s="26"/>
      <c r="O39" s="53"/>
      <c r="P39" s="36"/>
      <c r="Q39" s="36"/>
      <c r="R39" s="36"/>
      <c r="S39" s="36">
        <v>4200</v>
      </c>
      <c r="T39" s="36"/>
      <c r="U39" s="36"/>
      <c r="V39" s="36"/>
      <c r="W39" s="36"/>
      <c r="X39" s="36"/>
      <c r="Y39" s="36"/>
      <c r="Z39" s="36"/>
      <c r="AA39" s="36"/>
    </row>
    <row r="40" spans="1:34" ht="82.5">
      <c r="A40" s="8">
        <v>36</v>
      </c>
      <c r="B40" s="1" t="s">
        <v>102</v>
      </c>
      <c r="C40" s="8" t="s">
        <v>38</v>
      </c>
      <c r="D40" s="11" t="s">
        <v>39</v>
      </c>
      <c r="E40" s="1" t="s">
        <v>589</v>
      </c>
      <c r="F40" s="94">
        <f>76558+AC40+AD40+AE40+AF40+AG40+AH40</f>
        <v>1559264</v>
      </c>
      <c r="G40" s="94">
        <f t="shared" si="2"/>
        <v>235848</v>
      </c>
      <c r="H40" s="94">
        <f t="shared" si="0"/>
        <v>1217519</v>
      </c>
      <c r="I40" s="95">
        <f t="shared" si="1"/>
        <v>341745</v>
      </c>
      <c r="J40" s="38" t="s">
        <v>103</v>
      </c>
      <c r="K40" s="69"/>
      <c r="L40" s="1" t="s">
        <v>588</v>
      </c>
      <c r="M40" s="26" t="s">
        <v>125</v>
      </c>
      <c r="N40" s="26"/>
      <c r="O40" s="53"/>
      <c r="P40" s="36">
        <v>274127</v>
      </c>
      <c r="Q40" s="36">
        <v>235848</v>
      </c>
      <c r="R40" s="36">
        <f>197569+38279</f>
        <v>235848</v>
      </c>
      <c r="S40" s="36">
        <v>235848</v>
      </c>
      <c r="T40" s="36">
        <v>235848</v>
      </c>
      <c r="U40" s="36"/>
      <c r="V40" s="36"/>
      <c r="W40" s="36"/>
      <c r="X40" s="36"/>
      <c r="Y40" s="36"/>
      <c r="Z40" s="36"/>
      <c r="AA40" s="36"/>
      <c r="AB40" s="82">
        <v>274127</v>
      </c>
      <c r="AC40" s="83">
        <v>235848</v>
      </c>
      <c r="AD40" s="83">
        <v>235848</v>
      </c>
      <c r="AE40" s="83">
        <v>235848</v>
      </c>
      <c r="AF40" s="83">
        <v>244328</v>
      </c>
      <c r="AG40" s="83">
        <v>272785</v>
      </c>
      <c r="AH40" s="81">
        <v>258049</v>
      </c>
    </row>
    <row r="41" spans="1:31" ht="82.5">
      <c r="A41" s="8">
        <v>37</v>
      </c>
      <c r="B41" s="1" t="s">
        <v>102</v>
      </c>
      <c r="C41" s="8" t="s">
        <v>221</v>
      </c>
      <c r="D41" s="11" t="s">
        <v>325</v>
      </c>
      <c r="E41" s="1" t="s">
        <v>562</v>
      </c>
      <c r="F41" s="94">
        <f>618440+647820</f>
        <v>1266260</v>
      </c>
      <c r="G41" s="94">
        <f t="shared" si="2"/>
        <v>0</v>
      </c>
      <c r="H41" s="94">
        <f t="shared" si="0"/>
        <v>0</v>
      </c>
      <c r="I41" s="95">
        <f t="shared" si="1"/>
        <v>1266260</v>
      </c>
      <c r="J41" s="38" t="s">
        <v>103</v>
      </c>
      <c r="K41" s="69"/>
      <c r="L41" s="1"/>
      <c r="M41" s="26" t="s">
        <v>125</v>
      </c>
      <c r="N41" s="26"/>
      <c r="O41" s="53"/>
      <c r="P41" s="36"/>
      <c r="Q41" s="36"/>
      <c r="R41" s="36"/>
      <c r="S41" s="36"/>
      <c r="T41" s="36"/>
      <c r="U41" s="36"/>
      <c r="V41" s="36"/>
      <c r="W41" s="36"/>
      <c r="X41" s="36"/>
      <c r="Y41" s="36"/>
      <c r="Z41" s="36"/>
      <c r="AA41" s="36"/>
      <c r="AB41" s="82"/>
      <c r="AC41" s="83"/>
      <c r="AD41" s="83"/>
      <c r="AE41" s="84"/>
    </row>
    <row r="42" spans="1:30" ht="82.5">
      <c r="A42" s="8">
        <v>38</v>
      </c>
      <c r="B42" s="1" t="s">
        <v>628</v>
      </c>
      <c r="C42" s="8" t="s">
        <v>40</v>
      </c>
      <c r="D42" s="11" t="s">
        <v>41</v>
      </c>
      <c r="E42" s="1" t="s">
        <v>562</v>
      </c>
      <c r="F42" s="94">
        <f>SUM(AB42:AD42)</f>
        <v>300000</v>
      </c>
      <c r="G42" s="94">
        <f t="shared" si="2"/>
        <v>0</v>
      </c>
      <c r="H42" s="94">
        <f t="shared" si="0"/>
        <v>210343</v>
      </c>
      <c r="I42" s="95">
        <f t="shared" si="1"/>
        <v>89657</v>
      </c>
      <c r="J42" s="38" t="s">
        <v>103</v>
      </c>
      <c r="K42" s="69"/>
      <c r="L42" s="1"/>
      <c r="M42" s="26" t="s">
        <v>125</v>
      </c>
      <c r="N42" s="26"/>
      <c r="O42" s="53"/>
      <c r="P42" s="36">
        <v>0</v>
      </c>
      <c r="Q42" s="36"/>
      <c r="R42" s="36">
        <v>210343</v>
      </c>
      <c r="S42" s="36"/>
      <c r="T42" s="36"/>
      <c r="U42" s="36"/>
      <c r="V42" s="36"/>
      <c r="W42" s="36"/>
      <c r="X42" s="36"/>
      <c r="Y42" s="36"/>
      <c r="Z42" s="36"/>
      <c r="AA42" s="36"/>
      <c r="AB42" s="85"/>
      <c r="AC42" s="83">
        <v>300000</v>
      </c>
      <c r="AD42" s="4"/>
    </row>
    <row r="43" spans="1:34" ht="82.5">
      <c r="A43" s="8">
        <v>39</v>
      </c>
      <c r="B43" s="1" t="s">
        <v>603</v>
      </c>
      <c r="C43" s="8" t="s">
        <v>42</v>
      </c>
      <c r="D43" s="11" t="s">
        <v>43</v>
      </c>
      <c r="E43" s="1" t="s">
        <v>589</v>
      </c>
      <c r="F43" s="94">
        <f>SUM(AB43:AH43)</f>
        <v>564900</v>
      </c>
      <c r="G43" s="94">
        <f t="shared" si="2"/>
        <v>0</v>
      </c>
      <c r="H43" s="94">
        <f t="shared" si="0"/>
        <v>249375</v>
      </c>
      <c r="I43" s="95">
        <f t="shared" si="1"/>
        <v>315525</v>
      </c>
      <c r="J43" s="38" t="s">
        <v>103</v>
      </c>
      <c r="K43" s="69"/>
      <c r="L43" s="1" t="s">
        <v>604</v>
      </c>
      <c r="M43" s="26" t="s">
        <v>125</v>
      </c>
      <c r="N43" s="26" t="s">
        <v>335</v>
      </c>
      <c r="O43" s="53"/>
      <c r="P43" s="36">
        <v>249375</v>
      </c>
      <c r="Q43" s="36"/>
      <c r="R43" s="36"/>
      <c r="S43" s="36"/>
      <c r="T43" s="36"/>
      <c r="U43" s="36"/>
      <c r="V43" s="36"/>
      <c r="W43" s="36"/>
      <c r="X43" s="36"/>
      <c r="Y43" s="36"/>
      <c r="Z43" s="36"/>
      <c r="AA43" s="36"/>
      <c r="AB43" s="34">
        <v>249375</v>
      </c>
      <c r="AC43" s="4"/>
      <c r="AD43" s="4"/>
      <c r="AG43" s="81">
        <v>73000</v>
      </c>
      <c r="AH43" s="81">
        <v>242525</v>
      </c>
    </row>
    <row r="44" spans="1:30" ht="82.5">
      <c r="A44" s="8">
        <v>40</v>
      </c>
      <c r="B44" s="1" t="s">
        <v>432</v>
      </c>
      <c r="C44" s="8" t="s">
        <v>336</v>
      </c>
      <c r="D44" s="11" t="s">
        <v>337</v>
      </c>
      <c r="E44" s="1" t="s">
        <v>590</v>
      </c>
      <c r="F44" s="94">
        <v>34344</v>
      </c>
      <c r="G44" s="94">
        <f t="shared" si="2"/>
        <v>34344</v>
      </c>
      <c r="H44" s="94">
        <f t="shared" si="0"/>
        <v>34344</v>
      </c>
      <c r="I44" s="95">
        <f t="shared" si="1"/>
        <v>0</v>
      </c>
      <c r="J44" s="38" t="s">
        <v>103</v>
      </c>
      <c r="K44" s="69">
        <v>43592</v>
      </c>
      <c r="L44" s="1"/>
      <c r="M44" s="26" t="s">
        <v>57</v>
      </c>
      <c r="N44" s="26" t="s">
        <v>538</v>
      </c>
      <c r="O44" s="53"/>
      <c r="P44" s="36"/>
      <c r="Q44" s="36"/>
      <c r="R44" s="36"/>
      <c r="S44" s="36"/>
      <c r="T44" s="36">
        <v>34344</v>
      </c>
      <c r="U44" s="36"/>
      <c r="V44" s="36"/>
      <c r="W44" s="36"/>
      <c r="X44" s="36"/>
      <c r="Y44" s="36"/>
      <c r="Z44" s="36"/>
      <c r="AA44" s="36"/>
      <c r="AB44" s="68"/>
      <c r="AC44" s="86"/>
      <c r="AD44" s="86"/>
    </row>
    <row r="45" spans="1:30" ht="99">
      <c r="A45" s="8">
        <v>41</v>
      </c>
      <c r="B45" s="1" t="s">
        <v>605</v>
      </c>
      <c r="C45" s="8" t="s">
        <v>518</v>
      </c>
      <c r="D45" s="11" t="s">
        <v>524</v>
      </c>
      <c r="E45" s="1" t="s">
        <v>525</v>
      </c>
      <c r="F45" s="94">
        <v>2000</v>
      </c>
      <c r="G45" s="94">
        <f t="shared" si="2"/>
        <v>2000</v>
      </c>
      <c r="H45" s="94">
        <f t="shared" si="0"/>
        <v>2000</v>
      </c>
      <c r="I45" s="95">
        <f t="shared" si="1"/>
        <v>0</v>
      </c>
      <c r="J45" s="38">
        <v>10803</v>
      </c>
      <c r="K45" s="69"/>
      <c r="L45" s="1"/>
      <c r="M45" s="99" t="s">
        <v>345</v>
      </c>
      <c r="N45" s="26"/>
      <c r="O45" s="53"/>
      <c r="P45" s="36"/>
      <c r="Q45" s="36"/>
      <c r="R45" s="36"/>
      <c r="S45" s="36"/>
      <c r="T45" s="36">
        <v>2000</v>
      </c>
      <c r="U45" s="36"/>
      <c r="V45" s="36"/>
      <c r="W45" s="36"/>
      <c r="X45" s="36"/>
      <c r="Y45" s="36"/>
      <c r="Z45" s="36"/>
      <c r="AA45" s="36"/>
      <c r="AB45" s="68"/>
      <c r="AC45" s="86"/>
      <c r="AD45" s="86"/>
    </row>
    <row r="46" spans="1:30" ht="99">
      <c r="A46" s="8">
        <v>42</v>
      </c>
      <c r="B46" s="1" t="s">
        <v>505</v>
      </c>
      <c r="C46" s="8" t="s">
        <v>341</v>
      </c>
      <c r="D46" s="11" t="s">
        <v>342</v>
      </c>
      <c r="E46" s="1" t="s">
        <v>343</v>
      </c>
      <c r="F46" s="94">
        <v>16800</v>
      </c>
      <c r="G46" s="94">
        <f t="shared" si="2"/>
        <v>0</v>
      </c>
      <c r="H46" s="94">
        <f t="shared" si="0"/>
        <v>16800</v>
      </c>
      <c r="I46" s="95">
        <f t="shared" si="1"/>
        <v>0</v>
      </c>
      <c r="J46" s="38" t="s">
        <v>344</v>
      </c>
      <c r="K46" s="69">
        <v>43538</v>
      </c>
      <c r="L46" s="1"/>
      <c r="M46" s="26" t="s">
        <v>345</v>
      </c>
      <c r="N46" s="26" t="s">
        <v>346</v>
      </c>
      <c r="O46" s="53"/>
      <c r="P46" s="36"/>
      <c r="Q46" s="36"/>
      <c r="R46" s="36">
        <v>16800</v>
      </c>
      <c r="S46" s="36"/>
      <c r="T46" s="36"/>
      <c r="U46" s="36"/>
      <c r="V46" s="36"/>
      <c r="W46" s="36"/>
      <c r="X46" s="36"/>
      <c r="Y46" s="36"/>
      <c r="Z46" s="36"/>
      <c r="AA46" s="36"/>
      <c r="AB46" s="68"/>
      <c r="AC46" s="86"/>
      <c r="AD46" s="86"/>
    </row>
    <row r="47" spans="1:27" ht="148.5">
      <c r="A47" s="8">
        <v>43</v>
      </c>
      <c r="B47" s="1" t="s">
        <v>105</v>
      </c>
      <c r="C47" s="8" t="s">
        <v>31</v>
      </c>
      <c r="D47" s="1" t="s">
        <v>176</v>
      </c>
      <c r="E47" s="1" t="s">
        <v>606</v>
      </c>
      <c r="F47" s="94">
        <v>3681871</v>
      </c>
      <c r="G47" s="94">
        <f t="shared" si="2"/>
        <v>3619670</v>
      </c>
      <c r="H47" s="94">
        <f t="shared" si="0"/>
        <v>3681871</v>
      </c>
      <c r="I47" s="95">
        <f t="shared" si="1"/>
        <v>0</v>
      </c>
      <c r="J47" s="38">
        <v>1071231</v>
      </c>
      <c r="K47" s="69">
        <v>43599</v>
      </c>
      <c r="L47" s="1" t="s">
        <v>104</v>
      </c>
      <c r="M47" s="26" t="s">
        <v>57</v>
      </c>
      <c r="N47" s="26"/>
      <c r="O47" s="53" t="s">
        <v>144</v>
      </c>
      <c r="P47" s="36">
        <v>37122</v>
      </c>
      <c r="Q47" s="36"/>
      <c r="R47" s="36">
        <v>25079</v>
      </c>
      <c r="S47" s="36"/>
      <c r="T47" s="36">
        <v>3619670</v>
      </c>
      <c r="U47" s="36"/>
      <c r="V47" s="36"/>
      <c r="W47" s="36"/>
      <c r="X47" s="36"/>
      <c r="Y47" s="36"/>
      <c r="Z47" s="36"/>
      <c r="AA47" s="36"/>
    </row>
    <row r="48" spans="1:27" ht="99">
      <c r="A48" s="8">
        <v>44</v>
      </c>
      <c r="B48" s="1" t="s">
        <v>506</v>
      </c>
      <c r="C48" s="8" t="s">
        <v>32</v>
      </c>
      <c r="D48" s="1" t="s">
        <v>106</v>
      </c>
      <c r="E48" s="1" t="s">
        <v>607</v>
      </c>
      <c r="F48" s="94">
        <v>4600</v>
      </c>
      <c r="G48" s="94">
        <f t="shared" si="2"/>
        <v>0</v>
      </c>
      <c r="H48" s="94">
        <f t="shared" si="0"/>
        <v>4600</v>
      </c>
      <c r="I48" s="95">
        <f t="shared" si="1"/>
        <v>0</v>
      </c>
      <c r="J48" s="38">
        <v>1071231</v>
      </c>
      <c r="K48" s="69"/>
      <c r="L48" s="1" t="s">
        <v>179</v>
      </c>
      <c r="M48" s="26" t="s">
        <v>191</v>
      </c>
      <c r="N48" s="26"/>
      <c r="O48" s="53"/>
      <c r="P48" s="36">
        <v>0</v>
      </c>
      <c r="Q48" s="36">
        <v>4600</v>
      </c>
      <c r="R48" s="36"/>
      <c r="S48" s="36"/>
      <c r="T48" s="36"/>
      <c r="U48" s="36"/>
      <c r="V48" s="36"/>
      <c r="W48" s="36"/>
      <c r="X48" s="36"/>
      <c r="Y48" s="36"/>
      <c r="Z48" s="36"/>
      <c r="AA48" s="36"/>
    </row>
    <row r="49" spans="1:27" ht="99">
      <c r="A49" s="8">
        <v>45</v>
      </c>
      <c r="B49" s="1" t="s">
        <v>109</v>
      </c>
      <c r="C49" s="8" t="s">
        <v>33</v>
      </c>
      <c r="D49" s="1" t="s">
        <v>34</v>
      </c>
      <c r="E49" s="1" t="s">
        <v>166</v>
      </c>
      <c r="F49" s="94">
        <v>69968</v>
      </c>
      <c r="G49" s="94">
        <f t="shared" si="2"/>
        <v>0</v>
      </c>
      <c r="H49" s="94">
        <f t="shared" si="0"/>
        <v>69968</v>
      </c>
      <c r="I49" s="95">
        <f t="shared" si="1"/>
        <v>0</v>
      </c>
      <c r="J49" s="38">
        <v>1071231</v>
      </c>
      <c r="K49" s="69"/>
      <c r="L49" s="1" t="s">
        <v>107</v>
      </c>
      <c r="M49" s="26" t="s">
        <v>126</v>
      </c>
      <c r="N49" s="26"/>
      <c r="O49" s="53"/>
      <c r="P49" s="36">
        <v>69968</v>
      </c>
      <c r="Q49" s="36"/>
      <c r="R49" s="36"/>
      <c r="S49" s="36"/>
      <c r="T49" s="36"/>
      <c r="U49" s="36"/>
      <c r="V49" s="36"/>
      <c r="W49" s="36"/>
      <c r="X49" s="36"/>
      <c r="Y49" s="36"/>
      <c r="Z49" s="36"/>
      <c r="AA49" s="36"/>
    </row>
    <row r="50" spans="1:27" ht="115.5">
      <c r="A50" s="8">
        <v>46</v>
      </c>
      <c r="B50" s="1" t="s">
        <v>507</v>
      </c>
      <c r="C50" s="8" t="s">
        <v>490</v>
      </c>
      <c r="D50" s="1" t="s">
        <v>491</v>
      </c>
      <c r="E50" s="1" t="s">
        <v>492</v>
      </c>
      <c r="F50" s="94">
        <v>804500</v>
      </c>
      <c r="G50" s="94">
        <f t="shared" si="2"/>
        <v>804500</v>
      </c>
      <c r="H50" s="94">
        <f t="shared" si="0"/>
        <v>804500</v>
      </c>
      <c r="I50" s="95">
        <f t="shared" si="1"/>
        <v>0</v>
      </c>
      <c r="J50" s="38" t="s">
        <v>482</v>
      </c>
      <c r="K50" s="69"/>
      <c r="L50" s="1"/>
      <c r="M50" s="26" t="s">
        <v>191</v>
      </c>
      <c r="N50" s="26"/>
      <c r="O50" s="53"/>
      <c r="P50" s="36"/>
      <c r="Q50" s="36"/>
      <c r="R50" s="36"/>
      <c r="S50" s="36"/>
      <c r="T50" s="36">
        <v>804500</v>
      </c>
      <c r="U50" s="36"/>
      <c r="V50" s="36"/>
      <c r="W50" s="36"/>
      <c r="X50" s="36"/>
      <c r="Y50" s="36"/>
      <c r="Z50" s="36"/>
      <c r="AA50" s="36"/>
    </row>
    <row r="51" spans="1:27" ht="99">
      <c r="A51" s="8">
        <v>47</v>
      </c>
      <c r="B51" s="1" t="s">
        <v>364</v>
      </c>
      <c r="C51" s="8" t="s">
        <v>365</v>
      </c>
      <c r="D51" s="1" t="s">
        <v>366</v>
      </c>
      <c r="E51" s="1" t="s">
        <v>367</v>
      </c>
      <c r="F51" s="94">
        <v>7000</v>
      </c>
      <c r="G51" s="94">
        <f t="shared" si="2"/>
        <v>0</v>
      </c>
      <c r="H51" s="94">
        <f t="shared" si="0"/>
        <v>7000</v>
      </c>
      <c r="I51" s="95">
        <f t="shared" si="1"/>
        <v>0</v>
      </c>
      <c r="J51" s="38">
        <v>10802</v>
      </c>
      <c r="K51" s="69"/>
      <c r="L51" s="1"/>
      <c r="M51" s="26" t="s">
        <v>368</v>
      </c>
      <c r="N51" s="26"/>
      <c r="O51" s="53"/>
      <c r="P51" s="36"/>
      <c r="Q51" s="36"/>
      <c r="R51" s="36"/>
      <c r="S51" s="36">
        <v>7000</v>
      </c>
      <c r="T51" s="36"/>
      <c r="U51" s="36"/>
      <c r="V51" s="36"/>
      <c r="W51" s="36"/>
      <c r="X51" s="36"/>
      <c r="Y51" s="36"/>
      <c r="Z51" s="36"/>
      <c r="AA51" s="36"/>
    </row>
    <row r="52" spans="1:27" ht="66">
      <c r="A52" s="8">
        <v>48</v>
      </c>
      <c r="B52" s="1" t="s">
        <v>565</v>
      </c>
      <c r="C52" s="8" t="s">
        <v>563</v>
      </c>
      <c r="D52" s="1" t="s">
        <v>564</v>
      </c>
      <c r="E52" s="1" t="s">
        <v>566</v>
      </c>
      <c r="F52" s="94">
        <v>1150</v>
      </c>
      <c r="G52" s="94">
        <f>T52</f>
        <v>1150</v>
      </c>
      <c r="H52" s="94">
        <f>SUM(P52:T52)</f>
        <v>1150</v>
      </c>
      <c r="I52" s="95">
        <f>F52-H52</f>
        <v>0</v>
      </c>
      <c r="J52" s="38">
        <v>1080731</v>
      </c>
      <c r="K52" s="69"/>
      <c r="L52" s="1"/>
      <c r="M52" s="99" t="s">
        <v>567</v>
      </c>
      <c r="N52" s="26"/>
      <c r="O52" s="53"/>
      <c r="P52" s="36"/>
      <c r="Q52" s="36"/>
      <c r="R52" s="36"/>
      <c r="S52" s="36"/>
      <c r="T52" s="36">
        <v>1150</v>
      </c>
      <c r="U52" s="36"/>
      <c r="V52" s="36"/>
      <c r="W52" s="36"/>
      <c r="X52" s="36"/>
      <c r="Y52" s="36"/>
      <c r="Z52" s="36"/>
      <c r="AA52" s="36"/>
    </row>
    <row r="53" spans="1:27" ht="99">
      <c r="A53" s="8">
        <v>49</v>
      </c>
      <c r="B53" s="1" t="s">
        <v>629</v>
      </c>
      <c r="C53" s="8" t="s">
        <v>370</v>
      </c>
      <c r="D53" s="1" t="s">
        <v>371</v>
      </c>
      <c r="E53" s="1" t="s">
        <v>372</v>
      </c>
      <c r="F53" s="94">
        <v>93683</v>
      </c>
      <c r="G53" s="94">
        <f t="shared" si="2"/>
        <v>0</v>
      </c>
      <c r="H53" s="94">
        <f t="shared" si="0"/>
        <v>93683</v>
      </c>
      <c r="I53" s="95">
        <f t="shared" si="1"/>
        <v>0</v>
      </c>
      <c r="J53" s="38" t="s">
        <v>373</v>
      </c>
      <c r="K53" s="69"/>
      <c r="L53" s="1"/>
      <c r="M53" s="26" t="s">
        <v>191</v>
      </c>
      <c r="N53" s="26"/>
      <c r="O53" s="53"/>
      <c r="P53" s="36"/>
      <c r="Q53" s="36"/>
      <c r="R53" s="36"/>
      <c r="S53" s="36">
        <v>93683</v>
      </c>
      <c r="T53" s="36"/>
      <c r="U53" s="36"/>
      <c r="V53" s="36"/>
      <c r="W53" s="36"/>
      <c r="X53" s="36"/>
      <c r="Y53" s="36"/>
      <c r="Z53" s="36"/>
      <c r="AA53" s="36"/>
    </row>
    <row r="54" spans="1:27" ht="82.5">
      <c r="A54" s="8">
        <v>50</v>
      </c>
      <c r="B54" s="1" t="s">
        <v>197</v>
      </c>
      <c r="C54" s="8" t="s">
        <v>195</v>
      </c>
      <c r="D54" s="1" t="s">
        <v>196</v>
      </c>
      <c r="E54" s="1" t="s">
        <v>198</v>
      </c>
      <c r="F54" s="94">
        <v>4000</v>
      </c>
      <c r="G54" s="94">
        <f t="shared" si="2"/>
        <v>0</v>
      </c>
      <c r="H54" s="94">
        <f t="shared" si="0"/>
        <v>0</v>
      </c>
      <c r="I54" s="95">
        <f t="shared" si="1"/>
        <v>4000</v>
      </c>
      <c r="J54" s="67" t="s">
        <v>200</v>
      </c>
      <c r="K54" s="69"/>
      <c r="L54" s="1"/>
      <c r="M54" s="26" t="s">
        <v>199</v>
      </c>
      <c r="N54" s="26"/>
      <c r="O54" s="53"/>
      <c r="P54" s="36"/>
      <c r="Q54" s="36"/>
      <c r="R54" s="36"/>
      <c r="S54" s="36"/>
      <c r="T54" s="36"/>
      <c r="U54" s="36"/>
      <c r="V54" s="36"/>
      <c r="W54" s="36"/>
      <c r="X54" s="36"/>
      <c r="Y54" s="36"/>
      <c r="Z54" s="36"/>
      <c r="AA54" s="36"/>
    </row>
    <row r="55" spans="1:27" ht="99">
      <c r="A55" s="8">
        <v>51</v>
      </c>
      <c r="B55" s="3" t="s">
        <v>608</v>
      </c>
      <c r="C55" s="9" t="s">
        <v>35</v>
      </c>
      <c r="D55" s="4" t="s">
        <v>36</v>
      </c>
      <c r="E55" s="3" t="s">
        <v>111</v>
      </c>
      <c r="F55" s="94">
        <v>15000</v>
      </c>
      <c r="G55" s="94">
        <f t="shared" si="2"/>
        <v>0</v>
      </c>
      <c r="H55" s="94">
        <f t="shared" si="0"/>
        <v>15000</v>
      </c>
      <c r="I55" s="95">
        <f t="shared" si="1"/>
        <v>0</v>
      </c>
      <c r="J55" s="38">
        <v>1071231</v>
      </c>
      <c r="K55" s="69"/>
      <c r="L55" s="1" t="s">
        <v>110</v>
      </c>
      <c r="M55" s="26" t="s">
        <v>127</v>
      </c>
      <c r="N55" s="26"/>
      <c r="O55" s="53"/>
      <c r="P55" s="36">
        <v>15000</v>
      </c>
      <c r="Q55" s="36"/>
      <c r="R55" s="36"/>
      <c r="S55" s="36"/>
      <c r="T55" s="36"/>
      <c r="U55" s="36"/>
      <c r="V55" s="36"/>
      <c r="W55" s="36"/>
      <c r="X55" s="36"/>
      <c r="Y55" s="36"/>
      <c r="Z55" s="36"/>
      <c r="AA55" s="36"/>
    </row>
    <row r="56" spans="1:27" ht="66">
      <c r="A56" s="8">
        <v>52</v>
      </c>
      <c r="B56" s="3" t="s">
        <v>112</v>
      </c>
      <c r="C56" s="9" t="s">
        <v>37</v>
      </c>
      <c r="D56" s="1" t="s">
        <v>113</v>
      </c>
      <c r="E56" s="3" t="s">
        <v>114</v>
      </c>
      <c r="F56" s="94">
        <v>10000</v>
      </c>
      <c r="G56" s="94">
        <f t="shared" si="2"/>
        <v>0</v>
      </c>
      <c r="H56" s="94">
        <f t="shared" si="0"/>
        <v>10000</v>
      </c>
      <c r="I56" s="95">
        <f t="shared" si="1"/>
        <v>0</v>
      </c>
      <c r="J56" s="38">
        <v>1071231</v>
      </c>
      <c r="K56" s="69"/>
      <c r="L56" s="1" t="s">
        <v>115</v>
      </c>
      <c r="M56" s="26" t="s">
        <v>127</v>
      </c>
      <c r="N56" s="26"/>
      <c r="O56" s="53"/>
      <c r="P56" s="36">
        <v>10000</v>
      </c>
      <c r="Q56" s="36"/>
      <c r="R56" s="36"/>
      <c r="S56" s="36"/>
      <c r="T56" s="36"/>
      <c r="U56" s="36"/>
      <c r="V56" s="36"/>
      <c r="W56" s="36"/>
      <c r="X56" s="36"/>
      <c r="Y56" s="36"/>
      <c r="Z56" s="36"/>
      <c r="AA56" s="36"/>
    </row>
    <row r="57" spans="1:27" ht="115.5">
      <c r="A57" s="8">
        <v>53</v>
      </c>
      <c r="B57" s="3" t="s">
        <v>609</v>
      </c>
      <c r="C57" s="9" t="s">
        <v>116</v>
      </c>
      <c r="D57" s="3" t="s">
        <v>118</v>
      </c>
      <c r="E57" s="3" t="s">
        <v>167</v>
      </c>
      <c r="F57" s="94">
        <f>141536+900000</f>
        <v>1041536</v>
      </c>
      <c r="G57" s="94">
        <f t="shared" si="2"/>
        <v>150993</v>
      </c>
      <c r="H57" s="94">
        <f t="shared" si="0"/>
        <v>576422</v>
      </c>
      <c r="I57" s="95">
        <f t="shared" si="1"/>
        <v>465114</v>
      </c>
      <c r="J57" s="38" t="s">
        <v>59</v>
      </c>
      <c r="K57" s="69"/>
      <c r="L57" s="1" t="s">
        <v>630</v>
      </c>
      <c r="M57" s="26" t="s">
        <v>128</v>
      </c>
      <c r="N57" s="26"/>
      <c r="O57" s="53" t="s">
        <v>168</v>
      </c>
      <c r="P57" s="36">
        <v>215677</v>
      </c>
      <c r="Q57" s="36">
        <v>40930</v>
      </c>
      <c r="R57" s="36">
        <v>42928</v>
      </c>
      <c r="S57" s="36">
        <v>125894</v>
      </c>
      <c r="T57" s="36">
        <v>150993</v>
      </c>
      <c r="U57" s="36"/>
      <c r="V57" s="36"/>
      <c r="W57" s="36"/>
      <c r="X57" s="36"/>
      <c r="Y57" s="36"/>
      <c r="Z57" s="36"/>
      <c r="AA57" s="36"/>
    </row>
    <row r="58" spans="1:27" ht="49.5">
      <c r="A58" s="8">
        <v>54</v>
      </c>
      <c r="B58" s="3" t="s">
        <v>397</v>
      </c>
      <c r="C58" s="87" t="s">
        <v>398</v>
      </c>
      <c r="D58" s="3" t="s">
        <v>399</v>
      </c>
      <c r="E58" s="3" t="s">
        <v>400</v>
      </c>
      <c r="F58" s="94">
        <v>3104</v>
      </c>
      <c r="G58" s="94">
        <f t="shared" si="2"/>
        <v>0</v>
      </c>
      <c r="H58" s="94">
        <f t="shared" si="0"/>
        <v>3104</v>
      </c>
      <c r="I58" s="95">
        <f t="shared" si="1"/>
        <v>0</v>
      </c>
      <c r="J58" s="74" t="s">
        <v>401</v>
      </c>
      <c r="K58" s="69"/>
      <c r="L58" s="1"/>
      <c r="M58" s="69" t="s">
        <v>402</v>
      </c>
      <c r="N58" s="69" t="s">
        <v>403</v>
      </c>
      <c r="O58" s="53"/>
      <c r="P58" s="36"/>
      <c r="Q58" s="36"/>
      <c r="R58" s="36">
        <v>3104</v>
      </c>
      <c r="S58" s="36"/>
      <c r="T58" s="36"/>
      <c r="U58" s="36"/>
      <c r="V58" s="36"/>
      <c r="W58" s="36"/>
      <c r="X58" s="36"/>
      <c r="Y58" s="36"/>
      <c r="Z58" s="36"/>
      <c r="AA58" s="36"/>
    </row>
    <row r="59" spans="1:27" ht="115.5">
      <c r="A59" s="8">
        <v>55</v>
      </c>
      <c r="B59" s="3" t="s">
        <v>510</v>
      </c>
      <c r="C59" s="87" t="s">
        <v>465</v>
      </c>
      <c r="D59" s="3" t="s">
        <v>464</v>
      </c>
      <c r="E59" s="3" t="s">
        <v>610</v>
      </c>
      <c r="F59" s="94">
        <v>949163</v>
      </c>
      <c r="G59" s="94">
        <f t="shared" si="2"/>
        <v>55409</v>
      </c>
      <c r="H59" s="94">
        <f t="shared" si="0"/>
        <v>575023</v>
      </c>
      <c r="I59" s="95">
        <f t="shared" si="1"/>
        <v>374140</v>
      </c>
      <c r="J59" s="74" t="s">
        <v>467</v>
      </c>
      <c r="K59" s="69"/>
      <c r="L59" s="1"/>
      <c r="M59" s="99" t="s">
        <v>468</v>
      </c>
      <c r="N59" s="69"/>
      <c r="O59" s="53"/>
      <c r="P59" s="36"/>
      <c r="Q59" s="36"/>
      <c r="R59" s="36"/>
      <c r="S59" s="36">
        <v>519614</v>
      </c>
      <c r="T59" s="36">
        <v>55409</v>
      </c>
      <c r="U59" s="36"/>
      <c r="V59" s="36"/>
      <c r="W59" s="36"/>
      <c r="X59" s="36"/>
      <c r="Y59" s="36"/>
      <c r="Z59" s="36"/>
      <c r="AA59" s="36"/>
    </row>
    <row r="60" spans="1:27" ht="115.5">
      <c r="A60" s="8">
        <v>56</v>
      </c>
      <c r="B60" s="3" t="s">
        <v>631</v>
      </c>
      <c r="C60" s="87" t="s">
        <v>469</v>
      </c>
      <c r="D60" s="3" t="s">
        <v>470</v>
      </c>
      <c r="E60" s="3" t="s">
        <v>471</v>
      </c>
      <c r="F60" s="94">
        <v>35600</v>
      </c>
      <c r="G60" s="94">
        <f t="shared" si="2"/>
        <v>0</v>
      </c>
      <c r="H60" s="94">
        <f t="shared" si="0"/>
        <v>3188</v>
      </c>
      <c r="I60" s="95">
        <f t="shared" si="1"/>
        <v>32412</v>
      </c>
      <c r="J60" s="97" t="s">
        <v>472</v>
      </c>
      <c r="K60" s="69"/>
      <c r="L60" s="1"/>
      <c r="M60" s="99" t="s">
        <v>468</v>
      </c>
      <c r="N60" s="69"/>
      <c r="O60" s="53"/>
      <c r="P60" s="36"/>
      <c r="Q60" s="36"/>
      <c r="R60" s="36"/>
      <c r="S60" s="36">
        <v>3188</v>
      </c>
      <c r="T60" s="36"/>
      <c r="U60" s="36"/>
      <c r="V60" s="36"/>
      <c r="W60" s="36"/>
      <c r="X60" s="36"/>
      <c r="Y60" s="36"/>
      <c r="Z60" s="36"/>
      <c r="AA60" s="36"/>
    </row>
    <row r="61" spans="1:27" ht="66">
      <c r="A61" s="8">
        <v>57</v>
      </c>
      <c r="B61" s="3" t="s">
        <v>633</v>
      </c>
      <c r="C61" s="87" t="s">
        <v>568</v>
      </c>
      <c r="D61" s="3" t="s">
        <v>569</v>
      </c>
      <c r="E61" s="3" t="s">
        <v>571</v>
      </c>
      <c r="F61" s="94">
        <v>50000</v>
      </c>
      <c r="G61" s="94">
        <f>T61</f>
        <v>0</v>
      </c>
      <c r="H61" s="94">
        <f>SUM(P61:T61)</f>
        <v>0</v>
      </c>
      <c r="I61" s="95">
        <f>F61-H61</f>
        <v>50000</v>
      </c>
      <c r="J61" s="97" t="s">
        <v>570</v>
      </c>
      <c r="K61" s="69"/>
      <c r="L61" s="1"/>
      <c r="M61" s="99" t="s">
        <v>402</v>
      </c>
      <c r="N61" s="69"/>
      <c r="O61" s="53"/>
      <c r="P61" s="36"/>
      <c r="Q61" s="36"/>
      <c r="R61" s="36"/>
      <c r="S61" s="36"/>
      <c r="T61" s="36"/>
      <c r="U61" s="36"/>
      <c r="V61" s="36"/>
      <c r="W61" s="36"/>
      <c r="X61" s="36"/>
      <c r="Y61" s="36"/>
      <c r="Z61" s="36"/>
      <c r="AA61" s="36"/>
    </row>
    <row r="62" spans="1:27" ht="82.5">
      <c r="A62" s="8">
        <v>58</v>
      </c>
      <c r="B62" s="3" t="s">
        <v>632</v>
      </c>
      <c r="C62" s="87" t="s">
        <v>473</v>
      </c>
      <c r="D62" s="3" t="s">
        <v>474</v>
      </c>
      <c r="E62" s="3" t="s">
        <v>475</v>
      </c>
      <c r="F62" s="94">
        <v>23643</v>
      </c>
      <c r="G62" s="94">
        <f t="shared" si="2"/>
        <v>0</v>
      </c>
      <c r="H62" s="94">
        <f t="shared" si="0"/>
        <v>0</v>
      </c>
      <c r="I62" s="95">
        <f t="shared" si="1"/>
        <v>23643</v>
      </c>
      <c r="J62" s="97" t="s">
        <v>446</v>
      </c>
      <c r="K62" s="69"/>
      <c r="L62" s="1"/>
      <c r="M62" s="99" t="s">
        <v>127</v>
      </c>
      <c r="N62" s="69"/>
      <c r="O62" s="53"/>
      <c r="P62" s="36"/>
      <c r="Q62" s="36"/>
      <c r="R62" s="36"/>
      <c r="S62" s="36"/>
      <c r="T62" s="36"/>
      <c r="U62" s="36"/>
      <c r="V62" s="36"/>
      <c r="W62" s="36"/>
      <c r="X62" s="36"/>
      <c r="Y62" s="36"/>
      <c r="Z62" s="36"/>
      <c r="AA62" s="36"/>
    </row>
    <row r="63" spans="1:27" ht="69" customHeight="1">
      <c r="A63" s="8">
        <v>59</v>
      </c>
      <c r="B63" s="3" t="s">
        <v>611</v>
      </c>
      <c r="C63" s="9" t="s">
        <v>201</v>
      </c>
      <c r="D63" s="3" t="s">
        <v>612</v>
      </c>
      <c r="E63" s="3" t="s">
        <v>613</v>
      </c>
      <c r="F63" s="94">
        <f>8883</f>
        <v>8883</v>
      </c>
      <c r="G63" s="94">
        <f t="shared" si="2"/>
        <v>0</v>
      </c>
      <c r="H63" s="94">
        <f t="shared" si="0"/>
        <v>8883</v>
      </c>
      <c r="I63" s="95">
        <f t="shared" si="1"/>
        <v>0</v>
      </c>
      <c r="J63" s="38" t="s">
        <v>202</v>
      </c>
      <c r="K63" s="69" t="s">
        <v>409</v>
      </c>
      <c r="L63" s="1"/>
      <c r="M63" s="26" t="s">
        <v>127</v>
      </c>
      <c r="N63" s="76" t="s">
        <v>410</v>
      </c>
      <c r="O63" s="53"/>
      <c r="P63" s="36"/>
      <c r="Q63" s="36">
        <v>8214</v>
      </c>
      <c r="R63" s="36">
        <v>669</v>
      </c>
      <c r="S63" s="36"/>
      <c r="T63" s="36"/>
      <c r="U63" s="36"/>
      <c r="V63" s="36"/>
      <c r="W63" s="36"/>
      <c r="X63" s="36"/>
      <c r="Y63" s="36"/>
      <c r="Z63" s="36"/>
      <c r="AA63" s="36"/>
    </row>
    <row r="64" spans="1:27" ht="66">
      <c r="A64" s="8">
        <v>60</v>
      </c>
      <c r="B64" s="3" t="s">
        <v>411</v>
      </c>
      <c r="C64" s="9" t="s">
        <v>201</v>
      </c>
      <c r="D64" s="3" t="s">
        <v>412</v>
      </c>
      <c r="E64" s="3" t="s">
        <v>413</v>
      </c>
      <c r="F64" s="94">
        <v>57915</v>
      </c>
      <c r="G64" s="94">
        <f t="shared" si="2"/>
        <v>12483</v>
      </c>
      <c r="H64" s="94">
        <f t="shared" si="0"/>
        <v>32733</v>
      </c>
      <c r="I64" s="95">
        <f t="shared" si="1"/>
        <v>25182</v>
      </c>
      <c r="J64" s="74" t="s">
        <v>200</v>
      </c>
      <c r="K64" s="69"/>
      <c r="L64" s="1"/>
      <c r="M64" s="26" t="s">
        <v>127</v>
      </c>
      <c r="N64" s="76" t="s">
        <v>414</v>
      </c>
      <c r="O64" s="53"/>
      <c r="P64" s="36"/>
      <c r="Q64" s="36"/>
      <c r="R64" s="36">
        <v>8667</v>
      </c>
      <c r="S64" s="36">
        <v>11583</v>
      </c>
      <c r="T64" s="36">
        <v>12483</v>
      </c>
      <c r="U64" s="36"/>
      <c r="V64" s="36"/>
      <c r="W64" s="36"/>
      <c r="X64" s="36"/>
      <c r="Y64" s="36"/>
      <c r="Z64" s="36"/>
      <c r="AA64" s="36"/>
    </row>
    <row r="65" spans="1:27" ht="115.5">
      <c r="A65" s="8">
        <v>61</v>
      </c>
      <c r="B65" s="3" t="s">
        <v>635</v>
      </c>
      <c r="C65" s="9" t="s">
        <v>572</v>
      </c>
      <c r="D65" s="3" t="s">
        <v>574</v>
      </c>
      <c r="E65" s="3" t="s">
        <v>573</v>
      </c>
      <c r="F65" s="94">
        <v>14675</v>
      </c>
      <c r="G65" s="94">
        <f>T65</f>
        <v>0</v>
      </c>
      <c r="H65" s="94">
        <f>SUM(P65:T65)</f>
        <v>0</v>
      </c>
      <c r="I65" s="95">
        <f>F65-H65</f>
        <v>14675</v>
      </c>
      <c r="J65" s="97" t="s">
        <v>482</v>
      </c>
      <c r="K65" s="69"/>
      <c r="L65" s="1"/>
      <c r="M65" s="99" t="s">
        <v>127</v>
      </c>
      <c r="N65" s="76"/>
      <c r="O65" s="53"/>
      <c r="P65" s="36"/>
      <c r="Q65" s="36"/>
      <c r="R65" s="36"/>
      <c r="S65" s="36"/>
      <c r="T65" s="36"/>
      <c r="U65" s="36"/>
      <c r="V65" s="36"/>
      <c r="W65" s="36"/>
      <c r="X65" s="36"/>
      <c r="Y65" s="36"/>
      <c r="Z65" s="36"/>
      <c r="AA65" s="36"/>
    </row>
    <row r="66" spans="1:27" s="88" customFormat="1" ht="66">
      <c r="A66" s="8">
        <v>62</v>
      </c>
      <c r="B66" s="59" t="s">
        <v>185</v>
      </c>
      <c r="C66" s="60" t="s">
        <v>184</v>
      </c>
      <c r="D66" s="61" t="s">
        <v>186</v>
      </c>
      <c r="E66" s="59" t="s">
        <v>187</v>
      </c>
      <c r="F66" s="96">
        <v>96660</v>
      </c>
      <c r="G66" s="94">
        <f t="shared" si="2"/>
        <v>0</v>
      </c>
      <c r="H66" s="94">
        <f t="shared" si="0"/>
        <v>96660</v>
      </c>
      <c r="I66" s="95">
        <f t="shared" si="1"/>
        <v>0</v>
      </c>
      <c r="J66" s="57" t="s">
        <v>188</v>
      </c>
      <c r="K66" s="70" t="s">
        <v>420</v>
      </c>
      <c r="L66" s="61"/>
      <c r="M66" s="63" t="s">
        <v>128</v>
      </c>
      <c r="N66" s="63" t="s">
        <v>421</v>
      </c>
      <c r="O66" s="64"/>
      <c r="P66" s="65"/>
      <c r="Q66" s="65">
        <v>96660</v>
      </c>
      <c r="R66" s="65"/>
      <c r="S66" s="65"/>
      <c r="T66" s="65"/>
      <c r="U66" s="65"/>
      <c r="V66" s="65"/>
      <c r="W66" s="65"/>
      <c r="X66" s="65"/>
      <c r="Y66" s="65"/>
      <c r="Z66" s="65"/>
      <c r="AA66" s="65"/>
    </row>
    <row r="67" spans="1:27" s="88" customFormat="1" ht="99">
      <c r="A67" s="8">
        <v>63</v>
      </c>
      <c r="B67" s="59" t="s">
        <v>422</v>
      </c>
      <c r="C67" s="60" t="s">
        <v>184</v>
      </c>
      <c r="D67" s="61" t="s">
        <v>634</v>
      </c>
      <c r="E67" s="59" t="s">
        <v>424</v>
      </c>
      <c r="F67" s="96">
        <v>41616</v>
      </c>
      <c r="G67" s="94">
        <f t="shared" si="2"/>
        <v>2349</v>
      </c>
      <c r="H67" s="94">
        <f t="shared" si="0"/>
        <v>7029</v>
      </c>
      <c r="I67" s="95">
        <f t="shared" si="1"/>
        <v>34587</v>
      </c>
      <c r="J67" s="74" t="s">
        <v>425</v>
      </c>
      <c r="K67" s="70"/>
      <c r="L67" s="61"/>
      <c r="M67" s="63" t="s">
        <v>124</v>
      </c>
      <c r="N67" s="63"/>
      <c r="O67" s="64"/>
      <c r="P67" s="65"/>
      <c r="Q67" s="65"/>
      <c r="R67" s="65"/>
      <c r="S67" s="65">
        <v>4680</v>
      </c>
      <c r="T67" s="65">
        <v>2349</v>
      </c>
      <c r="U67" s="65"/>
      <c r="V67" s="65"/>
      <c r="W67" s="65"/>
      <c r="X67" s="65"/>
      <c r="Y67" s="65"/>
      <c r="Z67" s="65"/>
      <c r="AA67" s="65"/>
    </row>
    <row r="68" spans="1:27" s="88" customFormat="1" ht="132">
      <c r="A68" s="8">
        <v>64</v>
      </c>
      <c r="B68" s="59" t="s">
        <v>579</v>
      </c>
      <c r="C68" s="60" t="s">
        <v>575</v>
      </c>
      <c r="D68" s="61" t="s">
        <v>578</v>
      </c>
      <c r="E68" s="59" t="s">
        <v>577</v>
      </c>
      <c r="F68" s="96">
        <v>600000</v>
      </c>
      <c r="G68" s="94">
        <f>T68</f>
        <v>0</v>
      </c>
      <c r="H68" s="94">
        <f>SUM(P68:T68)</f>
        <v>0</v>
      </c>
      <c r="I68" s="95">
        <f>F68-H68</f>
        <v>600000</v>
      </c>
      <c r="J68" s="97" t="s">
        <v>59</v>
      </c>
      <c r="K68" s="70"/>
      <c r="L68" s="61"/>
      <c r="M68" s="63" t="s">
        <v>576</v>
      </c>
      <c r="N68" s="63"/>
      <c r="O68" s="64"/>
      <c r="P68" s="65"/>
      <c r="Q68" s="65"/>
      <c r="R68" s="65"/>
      <c r="S68" s="65"/>
      <c r="T68" s="65"/>
      <c r="U68" s="65"/>
      <c r="V68" s="65"/>
      <c r="W68" s="65"/>
      <c r="X68" s="65"/>
      <c r="Y68" s="65"/>
      <c r="Z68" s="65"/>
      <c r="AA68" s="65"/>
    </row>
    <row r="69" spans="1:27" s="88" customFormat="1" ht="82.5">
      <c r="A69" s="8">
        <v>65</v>
      </c>
      <c r="B69" s="59" t="s">
        <v>582</v>
      </c>
      <c r="C69" s="60" t="s">
        <v>534</v>
      </c>
      <c r="D69" s="61" t="s">
        <v>535</v>
      </c>
      <c r="E69" s="59" t="s">
        <v>580</v>
      </c>
      <c r="F69" s="96">
        <v>207182</v>
      </c>
      <c r="G69" s="94">
        <f>T69</f>
        <v>207182</v>
      </c>
      <c r="H69" s="94">
        <f>SUM(P69:T69)</f>
        <v>207182</v>
      </c>
      <c r="I69" s="95">
        <f>F69-H69</f>
        <v>0</v>
      </c>
      <c r="J69" s="74" t="s">
        <v>581</v>
      </c>
      <c r="K69" s="70">
        <v>43588</v>
      </c>
      <c r="L69" s="61"/>
      <c r="M69" s="63" t="s">
        <v>536</v>
      </c>
      <c r="N69" s="63" t="s">
        <v>537</v>
      </c>
      <c r="O69" s="64"/>
      <c r="P69" s="65"/>
      <c r="Q69" s="65"/>
      <c r="R69" s="65"/>
      <c r="S69" s="65"/>
      <c r="T69" s="65">
        <v>207182</v>
      </c>
      <c r="U69" s="65"/>
      <c r="V69" s="65"/>
      <c r="W69" s="65"/>
      <c r="X69" s="65"/>
      <c r="Y69" s="65"/>
      <c r="Z69" s="65"/>
      <c r="AA69" s="65"/>
    </row>
    <row r="70" spans="1:27" s="88" customFormat="1" ht="82.5">
      <c r="A70" s="8">
        <v>66</v>
      </c>
      <c r="B70" s="59" t="s">
        <v>513</v>
      </c>
      <c r="C70" s="60" t="s">
        <v>477</v>
      </c>
      <c r="D70" s="61" t="s">
        <v>583</v>
      </c>
      <c r="E70" s="1" t="s">
        <v>146</v>
      </c>
      <c r="F70" s="96">
        <f>26400+3600</f>
        <v>30000</v>
      </c>
      <c r="G70" s="94">
        <f>T70</f>
        <v>30000</v>
      </c>
      <c r="H70" s="94">
        <f>SUM(P70:T70)</f>
        <v>30000</v>
      </c>
      <c r="I70" s="95">
        <f>F70-H70</f>
        <v>0</v>
      </c>
      <c r="J70" s="38" t="s">
        <v>59</v>
      </c>
      <c r="K70" s="70"/>
      <c r="L70" s="1" t="s">
        <v>480</v>
      </c>
      <c r="M70" s="63" t="s">
        <v>121</v>
      </c>
      <c r="N70" s="63"/>
      <c r="O70" s="64"/>
      <c r="P70" s="65"/>
      <c r="Q70" s="65"/>
      <c r="R70" s="65"/>
      <c r="S70" s="65"/>
      <c r="T70" s="65">
        <v>30000</v>
      </c>
      <c r="U70" s="65"/>
      <c r="V70" s="65"/>
      <c r="W70" s="65"/>
      <c r="X70" s="65"/>
      <c r="Y70" s="65"/>
      <c r="Z70" s="65"/>
      <c r="AA70" s="65"/>
    </row>
    <row r="71" spans="1:27" s="80" customFormat="1" ht="24.75" customHeight="1">
      <c r="A71" s="42"/>
      <c r="B71" s="43" t="s">
        <v>1</v>
      </c>
      <c r="C71" s="44"/>
      <c r="D71" s="46"/>
      <c r="E71" s="46"/>
      <c r="F71" s="47">
        <f>SUM(F5:F70)</f>
        <v>15514725</v>
      </c>
      <c r="G71" s="47">
        <f>SUM(G5:G70)</f>
        <v>6548421</v>
      </c>
      <c r="H71" s="47">
        <f>SUM(H5:H70)</f>
        <v>10248375</v>
      </c>
      <c r="I71" s="47">
        <f>SUM(I5:I70)</f>
        <v>5266350</v>
      </c>
      <c r="J71" s="48"/>
      <c r="K71" s="71"/>
      <c r="L71" s="89"/>
      <c r="M71" s="75"/>
      <c r="N71" s="75"/>
      <c r="O71" s="54"/>
      <c r="P71" s="37"/>
      <c r="Q71" s="37"/>
      <c r="R71" s="37"/>
      <c r="S71" s="37"/>
      <c r="T71" s="37"/>
      <c r="U71" s="37"/>
      <c r="V71" s="37"/>
      <c r="W71" s="37"/>
      <c r="X71" s="37"/>
      <c r="Y71" s="37"/>
      <c r="Z71" s="37"/>
      <c r="AA71" s="37"/>
    </row>
    <row r="72" spans="1:10" ht="6" customHeight="1">
      <c r="A72" s="13"/>
      <c r="B72" s="14"/>
      <c r="C72" s="15"/>
      <c r="D72" s="90"/>
      <c r="E72" s="14"/>
      <c r="F72" s="14"/>
      <c r="G72" s="14"/>
      <c r="H72" s="14"/>
      <c r="I72" s="14"/>
      <c r="J72" s="15"/>
    </row>
    <row r="73" spans="1:7" ht="16.5" hidden="1">
      <c r="A73" s="112" t="s">
        <v>2</v>
      </c>
      <c r="B73" s="112"/>
      <c r="C73" s="112"/>
      <c r="D73" s="112"/>
      <c r="E73" s="112"/>
      <c r="F73" s="112"/>
      <c r="G73" s="112"/>
    </row>
    <row r="74" spans="1:7" ht="16.5" hidden="1">
      <c r="A74" s="113" t="s">
        <v>3</v>
      </c>
      <c r="B74" s="113"/>
      <c r="C74" s="113"/>
      <c r="D74" s="113"/>
      <c r="E74" s="113"/>
      <c r="F74" s="113"/>
      <c r="G74" s="113"/>
    </row>
    <row r="75" spans="1:7" ht="16.5" hidden="1">
      <c r="A75" s="104" t="s">
        <v>4</v>
      </c>
      <c r="B75" s="104"/>
      <c r="C75" s="104"/>
      <c r="D75" s="104"/>
      <c r="E75" s="104"/>
      <c r="F75" s="104"/>
      <c r="G75" s="104"/>
    </row>
    <row r="76" spans="1:32" s="17" customFormat="1" ht="16.5" hidden="1">
      <c r="A76" s="104" t="s">
        <v>5</v>
      </c>
      <c r="B76" s="104"/>
      <c r="C76" s="104"/>
      <c r="D76" s="104"/>
      <c r="E76" s="104"/>
      <c r="F76" s="104"/>
      <c r="G76" s="104"/>
      <c r="J76" s="25"/>
      <c r="K76" s="72"/>
      <c r="L76" s="81"/>
      <c r="M76" s="91"/>
      <c r="N76" s="91"/>
      <c r="O76" s="92"/>
      <c r="P76" s="93"/>
      <c r="Q76" s="93"/>
      <c r="R76" s="93"/>
      <c r="S76" s="93"/>
      <c r="T76" s="93"/>
      <c r="U76" s="93"/>
      <c r="V76" s="93"/>
      <c r="W76" s="93"/>
      <c r="X76" s="93"/>
      <c r="Y76" s="93"/>
      <c r="Z76" s="93"/>
      <c r="AA76" s="93"/>
      <c r="AB76" s="81"/>
      <c r="AC76" s="81"/>
      <c r="AD76" s="81"/>
      <c r="AE76" s="81"/>
      <c r="AF76" s="81"/>
    </row>
    <row r="77" spans="1:32" s="17" customFormat="1" ht="19.5">
      <c r="A77" s="105" t="s">
        <v>6</v>
      </c>
      <c r="B77" s="105"/>
      <c r="C77" s="105"/>
      <c r="D77" s="19"/>
      <c r="E77" s="106" t="s">
        <v>7</v>
      </c>
      <c r="F77" s="106"/>
      <c r="G77" s="106"/>
      <c r="J77" s="25"/>
      <c r="K77" s="72"/>
      <c r="L77" s="81"/>
      <c r="M77" s="91"/>
      <c r="N77" s="91"/>
      <c r="O77" s="92"/>
      <c r="P77" s="93"/>
      <c r="Q77" s="93"/>
      <c r="R77" s="93"/>
      <c r="S77" s="93"/>
      <c r="T77" s="93"/>
      <c r="U77" s="93"/>
      <c r="V77" s="93"/>
      <c r="W77" s="93"/>
      <c r="X77" s="93"/>
      <c r="Y77" s="93"/>
      <c r="Z77" s="93"/>
      <c r="AA77" s="93"/>
      <c r="AB77" s="81"/>
      <c r="AC77" s="81"/>
      <c r="AD77" s="81"/>
      <c r="AE77" s="81"/>
      <c r="AF77" s="81"/>
    </row>
  </sheetData>
  <sheetProtection/>
  <mergeCells count="23">
    <mergeCell ref="A1:L1"/>
    <mergeCell ref="A2:L2"/>
    <mergeCell ref="A3:A4"/>
    <mergeCell ref="B3:B4"/>
    <mergeCell ref="C3:C4"/>
    <mergeCell ref="D3:D4"/>
    <mergeCell ref="E3:E4"/>
    <mergeCell ref="P3:AA3"/>
    <mergeCell ref="A73:G73"/>
    <mergeCell ref="A74:G74"/>
    <mergeCell ref="L3:L4"/>
    <mergeCell ref="M3:M4"/>
    <mergeCell ref="N3:N4"/>
    <mergeCell ref="O3:O4"/>
    <mergeCell ref="A75:G75"/>
    <mergeCell ref="A76:G76"/>
    <mergeCell ref="A77:C77"/>
    <mergeCell ref="E77:G77"/>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dimension ref="A1:AF65"/>
  <sheetViews>
    <sheetView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14" t="s">
        <v>8</v>
      </c>
      <c r="B1" s="114"/>
      <c r="C1" s="114"/>
      <c r="D1" s="114"/>
      <c r="E1" s="114"/>
      <c r="F1" s="114"/>
      <c r="G1" s="114"/>
      <c r="H1" s="114"/>
      <c r="I1" s="114"/>
      <c r="J1" s="114"/>
      <c r="K1" s="114"/>
      <c r="L1" s="114"/>
      <c r="M1" s="77"/>
      <c r="N1" s="77"/>
      <c r="O1" s="78"/>
      <c r="P1" s="79"/>
      <c r="Q1" s="79"/>
      <c r="R1" s="79"/>
      <c r="S1" s="79"/>
      <c r="T1" s="79"/>
      <c r="U1" s="79"/>
      <c r="V1" s="79"/>
      <c r="W1" s="79"/>
      <c r="X1" s="79"/>
      <c r="Y1" s="79"/>
      <c r="Z1" s="79"/>
      <c r="AA1" s="79"/>
    </row>
    <row r="2" spans="1:27" s="80" customFormat="1" ht="19.5">
      <c r="A2" s="115" t="s">
        <v>434</v>
      </c>
      <c r="B2" s="115"/>
      <c r="C2" s="115"/>
      <c r="D2" s="115"/>
      <c r="E2" s="115"/>
      <c r="F2" s="115"/>
      <c r="G2" s="115"/>
      <c r="H2" s="115"/>
      <c r="I2" s="115"/>
      <c r="J2" s="115"/>
      <c r="K2" s="115"/>
      <c r="L2" s="115"/>
      <c r="M2" s="77"/>
      <c r="N2" s="77"/>
      <c r="O2" s="78"/>
      <c r="P2" s="79"/>
      <c r="Q2" s="79"/>
      <c r="R2" s="79"/>
      <c r="S2" s="79"/>
      <c r="T2" s="79"/>
      <c r="U2" s="79"/>
      <c r="V2" s="79"/>
      <c r="W2" s="79"/>
      <c r="X2" s="79"/>
      <c r="Y2" s="79"/>
      <c r="Z2" s="79"/>
      <c r="AA2" s="79"/>
    </row>
    <row r="3" spans="1:27" s="80" customFormat="1" ht="16.5">
      <c r="A3" s="116" t="s">
        <v>514</v>
      </c>
      <c r="B3" s="107" t="s">
        <v>46</v>
      </c>
      <c r="C3" s="107" t="s">
        <v>45</v>
      </c>
      <c r="D3" s="107" t="s">
        <v>48</v>
      </c>
      <c r="E3" s="107" t="s">
        <v>49</v>
      </c>
      <c r="F3" s="107" t="s">
        <v>50</v>
      </c>
      <c r="G3" s="118" t="s">
        <v>0</v>
      </c>
      <c r="H3" s="119"/>
      <c r="I3" s="120" t="s">
        <v>51</v>
      </c>
      <c r="J3" s="107" t="s">
        <v>55</v>
      </c>
      <c r="K3" s="122" t="s">
        <v>56</v>
      </c>
      <c r="L3" s="107" t="s">
        <v>52</v>
      </c>
      <c r="M3" s="107" t="s">
        <v>119</v>
      </c>
      <c r="N3" s="107" t="s">
        <v>220</v>
      </c>
      <c r="O3" s="107" t="s">
        <v>140</v>
      </c>
      <c r="P3" s="107" t="s">
        <v>141</v>
      </c>
      <c r="Q3" s="107"/>
      <c r="R3" s="107"/>
      <c r="S3" s="107"/>
      <c r="T3" s="107"/>
      <c r="U3" s="107"/>
      <c r="V3" s="107"/>
      <c r="W3" s="107"/>
      <c r="X3" s="107"/>
      <c r="Y3" s="107"/>
      <c r="Z3" s="107"/>
      <c r="AA3" s="107"/>
    </row>
    <row r="4" spans="1:27" s="80" customFormat="1" ht="33">
      <c r="A4" s="117"/>
      <c r="B4" s="107"/>
      <c r="C4" s="107"/>
      <c r="D4" s="107"/>
      <c r="E4" s="107"/>
      <c r="F4" s="107"/>
      <c r="G4" s="7" t="s">
        <v>53</v>
      </c>
      <c r="H4" s="7" t="s">
        <v>54</v>
      </c>
      <c r="I4" s="121"/>
      <c r="J4" s="107"/>
      <c r="K4" s="122"/>
      <c r="L4" s="107"/>
      <c r="M4" s="107"/>
      <c r="N4" s="107"/>
      <c r="O4" s="107"/>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58">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12" t="s">
        <v>2</v>
      </c>
      <c r="B61" s="112"/>
      <c r="C61" s="112"/>
      <c r="D61" s="112"/>
      <c r="E61" s="112"/>
      <c r="F61" s="112"/>
      <c r="G61" s="112"/>
    </row>
    <row r="62" spans="1:7" ht="16.5">
      <c r="A62" s="113" t="s">
        <v>3</v>
      </c>
      <c r="B62" s="113"/>
      <c r="C62" s="113"/>
      <c r="D62" s="113"/>
      <c r="E62" s="113"/>
      <c r="F62" s="113"/>
      <c r="G62" s="113"/>
    </row>
    <row r="63" spans="1:7" ht="16.5">
      <c r="A63" s="104" t="s">
        <v>4</v>
      </c>
      <c r="B63" s="104"/>
      <c r="C63" s="104"/>
      <c r="D63" s="104"/>
      <c r="E63" s="104"/>
      <c r="F63" s="104"/>
      <c r="G63" s="104"/>
    </row>
    <row r="64" spans="1:32" s="17" customFormat="1" ht="16.5">
      <c r="A64" s="104" t="s">
        <v>5</v>
      </c>
      <c r="B64" s="104"/>
      <c r="C64" s="104"/>
      <c r="D64" s="104"/>
      <c r="E64" s="104"/>
      <c r="F64" s="104"/>
      <c r="G64" s="104"/>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05" t="s">
        <v>6</v>
      </c>
      <c r="B65" s="105"/>
      <c r="C65" s="105"/>
      <c r="D65" s="19"/>
      <c r="E65" s="106" t="s">
        <v>7</v>
      </c>
      <c r="F65" s="106"/>
      <c r="G65" s="106"/>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A1:L1"/>
    <mergeCell ref="A2:L2"/>
    <mergeCell ref="A3:A4"/>
    <mergeCell ref="B3:B4"/>
    <mergeCell ref="C3:C4"/>
    <mergeCell ref="D3:D4"/>
    <mergeCell ref="E3:E4"/>
    <mergeCell ref="P3:AA3"/>
    <mergeCell ref="A61:G61"/>
    <mergeCell ref="A62:G62"/>
    <mergeCell ref="L3:L4"/>
    <mergeCell ref="M3:M4"/>
    <mergeCell ref="N3:N4"/>
    <mergeCell ref="O3:O4"/>
    <mergeCell ref="A63:G63"/>
    <mergeCell ref="A64:G64"/>
    <mergeCell ref="A65:C65"/>
    <mergeCell ref="E65:G65"/>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14" t="s">
        <v>8</v>
      </c>
      <c r="B1" s="114"/>
      <c r="C1" s="114"/>
      <c r="D1" s="114"/>
      <c r="E1" s="114"/>
      <c r="F1" s="114"/>
      <c r="G1" s="114"/>
      <c r="H1" s="114"/>
      <c r="I1" s="114"/>
      <c r="J1" s="114"/>
      <c r="K1" s="114"/>
      <c r="L1" s="114"/>
      <c r="M1" s="77"/>
      <c r="N1" s="77"/>
      <c r="O1" s="78"/>
      <c r="P1" s="79"/>
      <c r="Q1" s="79"/>
      <c r="R1" s="79"/>
      <c r="S1" s="79"/>
      <c r="T1" s="79"/>
      <c r="U1" s="79"/>
      <c r="V1" s="79"/>
      <c r="W1" s="79"/>
      <c r="X1" s="79"/>
      <c r="Y1" s="79"/>
      <c r="Z1" s="79"/>
      <c r="AA1" s="79"/>
    </row>
    <row r="2" spans="1:27" s="80" customFormat="1" ht="19.5">
      <c r="A2" s="115" t="s">
        <v>219</v>
      </c>
      <c r="B2" s="115"/>
      <c r="C2" s="115"/>
      <c r="D2" s="115"/>
      <c r="E2" s="115"/>
      <c r="F2" s="115"/>
      <c r="G2" s="115"/>
      <c r="H2" s="115"/>
      <c r="I2" s="115"/>
      <c r="J2" s="115"/>
      <c r="K2" s="115"/>
      <c r="L2" s="115"/>
      <c r="M2" s="77"/>
      <c r="N2" s="77"/>
      <c r="O2" s="78"/>
      <c r="P2" s="79"/>
      <c r="Q2" s="79"/>
      <c r="R2" s="79"/>
      <c r="S2" s="79"/>
      <c r="T2" s="79"/>
      <c r="U2" s="79"/>
      <c r="V2" s="79"/>
      <c r="W2" s="79"/>
      <c r="X2" s="79"/>
      <c r="Y2" s="79"/>
      <c r="Z2" s="79"/>
      <c r="AA2" s="79"/>
    </row>
    <row r="3" spans="1:27" s="80" customFormat="1" ht="16.5">
      <c r="A3" s="117" t="s">
        <v>47</v>
      </c>
      <c r="B3" s="107" t="s">
        <v>46</v>
      </c>
      <c r="C3" s="107" t="s">
        <v>45</v>
      </c>
      <c r="D3" s="107" t="s">
        <v>48</v>
      </c>
      <c r="E3" s="107" t="s">
        <v>49</v>
      </c>
      <c r="F3" s="107" t="s">
        <v>50</v>
      </c>
      <c r="G3" s="118" t="s">
        <v>0</v>
      </c>
      <c r="H3" s="119"/>
      <c r="I3" s="120" t="s">
        <v>51</v>
      </c>
      <c r="J3" s="107" t="s">
        <v>55</v>
      </c>
      <c r="K3" s="122" t="s">
        <v>56</v>
      </c>
      <c r="L3" s="107" t="s">
        <v>52</v>
      </c>
      <c r="M3" s="107" t="s">
        <v>119</v>
      </c>
      <c r="N3" s="107" t="s">
        <v>220</v>
      </c>
      <c r="O3" s="107" t="s">
        <v>140</v>
      </c>
      <c r="P3" s="107" t="s">
        <v>141</v>
      </c>
      <c r="Q3" s="107"/>
      <c r="R3" s="107"/>
      <c r="S3" s="107"/>
      <c r="T3" s="107"/>
      <c r="U3" s="107"/>
      <c r="V3" s="107"/>
      <c r="W3" s="107"/>
      <c r="X3" s="107"/>
      <c r="Y3" s="107"/>
      <c r="Z3" s="107"/>
      <c r="AA3" s="107"/>
    </row>
    <row r="4" spans="1:27" s="80" customFormat="1" ht="33">
      <c r="A4" s="117"/>
      <c r="B4" s="107"/>
      <c r="C4" s="107"/>
      <c r="D4" s="107"/>
      <c r="E4" s="107"/>
      <c r="F4" s="107"/>
      <c r="G4" s="7" t="s">
        <v>53</v>
      </c>
      <c r="H4" s="7" t="s">
        <v>54</v>
      </c>
      <c r="I4" s="121"/>
      <c r="J4" s="107"/>
      <c r="K4" s="122"/>
      <c r="L4" s="107"/>
      <c r="M4" s="107"/>
      <c r="N4" s="107"/>
      <c r="O4" s="107"/>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12" t="s">
        <v>426</v>
      </c>
      <c r="B46" s="112"/>
      <c r="C46" s="112"/>
      <c r="D46" s="112"/>
      <c r="E46" s="112"/>
      <c r="F46" s="112"/>
      <c r="G46" s="112"/>
    </row>
    <row r="47" spans="1:7" ht="16.5">
      <c r="A47" s="113" t="s">
        <v>427</v>
      </c>
      <c r="B47" s="113"/>
      <c r="C47" s="113"/>
      <c r="D47" s="113"/>
      <c r="E47" s="113"/>
      <c r="F47" s="113"/>
      <c r="G47" s="113"/>
    </row>
    <row r="48" spans="1:7" ht="16.5">
      <c r="A48" s="104" t="s">
        <v>428</v>
      </c>
      <c r="B48" s="104"/>
      <c r="C48" s="104"/>
      <c r="D48" s="104"/>
      <c r="E48" s="104"/>
      <c r="F48" s="104"/>
      <c r="G48" s="104"/>
    </row>
    <row r="49" spans="1:7" ht="16.5">
      <c r="A49" s="104" t="s">
        <v>429</v>
      </c>
      <c r="B49" s="104"/>
      <c r="C49" s="104"/>
      <c r="D49" s="104"/>
      <c r="E49" s="104"/>
      <c r="F49" s="104"/>
      <c r="G49" s="104"/>
    </row>
    <row r="50" spans="1:7" ht="19.5">
      <c r="A50" s="105" t="s">
        <v>430</v>
      </c>
      <c r="B50" s="105"/>
      <c r="C50" s="105"/>
      <c r="D50" s="19"/>
      <c r="E50" s="106" t="s">
        <v>431</v>
      </c>
      <c r="F50" s="106"/>
      <c r="G50" s="106"/>
    </row>
  </sheetData>
  <sheetProtection/>
  <mergeCells count="23">
    <mergeCell ref="A1:L1"/>
    <mergeCell ref="A2:L2"/>
    <mergeCell ref="A3:A4"/>
    <mergeCell ref="B3:B4"/>
    <mergeCell ref="C3:C4"/>
    <mergeCell ref="D3:D4"/>
    <mergeCell ref="E3:E4"/>
    <mergeCell ref="F3:F4"/>
    <mergeCell ref="G3:H3"/>
    <mergeCell ref="I3:I4"/>
    <mergeCell ref="J3:J4"/>
    <mergeCell ref="K3:K4"/>
    <mergeCell ref="L3:L4"/>
    <mergeCell ref="M3:M4"/>
    <mergeCell ref="O3:O4"/>
    <mergeCell ref="P3:AA3"/>
    <mergeCell ref="N3:N4"/>
    <mergeCell ref="A46:G46"/>
    <mergeCell ref="A47:G47"/>
    <mergeCell ref="A48:G48"/>
    <mergeCell ref="A49:G49"/>
    <mergeCell ref="A50:C50"/>
    <mergeCell ref="E50:G50"/>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4" t="s">
        <v>8</v>
      </c>
      <c r="B1" s="114"/>
      <c r="C1" s="114"/>
      <c r="D1" s="114"/>
      <c r="E1" s="114"/>
      <c r="F1" s="114"/>
      <c r="G1" s="114"/>
      <c r="H1" s="114"/>
      <c r="I1" s="114"/>
      <c r="J1" s="114"/>
      <c r="K1" s="114"/>
      <c r="L1" s="114"/>
      <c r="M1" s="24"/>
      <c r="N1" s="52"/>
      <c r="O1" s="30"/>
      <c r="P1" s="30"/>
      <c r="Q1" s="30"/>
      <c r="R1" s="30"/>
      <c r="S1" s="30"/>
      <c r="T1" s="30"/>
      <c r="U1" s="30"/>
      <c r="V1" s="30"/>
      <c r="W1" s="30"/>
      <c r="X1" s="30"/>
      <c r="Y1" s="30"/>
      <c r="Z1" s="30"/>
    </row>
    <row r="2" spans="1:26" s="22" customFormat="1" ht="19.5">
      <c r="A2" s="115" t="s">
        <v>192</v>
      </c>
      <c r="B2" s="115"/>
      <c r="C2" s="115"/>
      <c r="D2" s="115"/>
      <c r="E2" s="115"/>
      <c r="F2" s="115"/>
      <c r="G2" s="115"/>
      <c r="H2" s="115"/>
      <c r="I2" s="115"/>
      <c r="J2" s="115"/>
      <c r="K2" s="115"/>
      <c r="L2" s="115"/>
      <c r="M2" s="24"/>
      <c r="N2" s="52"/>
      <c r="O2" s="30"/>
      <c r="P2" s="30"/>
      <c r="Q2" s="30"/>
      <c r="R2" s="30"/>
      <c r="S2" s="30"/>
      <c r="T2" s="30"/>
      <c r="U2" s="30"/>
      <c r="V2" s="30"/>
      <c r="W2" s="30"/>
      <c r="X2" s="30"/>
      <c r="Y2" s="30"/>
      <c r="Z2" s="30"/>
    </row>
    <row r="3" spans="1:26" s="22" customFormat="1" ht="16.5">
      <c r="A3" s="117" t="s">
        <v>47</v>
      </c>
      <c r="B3" s="107" t="s">
        <v>46</v>
      </c>
      <c r="C3" s="107" t="s">
        <v>45</v>
      </c>
      <c r="D3" s="107" t="s">
        <v>48</v>
      </c>
      <c r="E3" s="107" t="s">
        <v>49</v>
      </c>
      <c r="F3" s="107" t="s">
        <v>50</v>
      </c>
      <c r="G3" s="118" t="s">
        <v>0</v>
      </c>
      <c r="H3" s="119"/>
      <c r="I3" s="120" t="s">
        <v>51</v>
      </c>
      <c r="J3" s="107" t="s">
        <v>55</v>
      </c>
      <c r="K3" s="107" t="s">
        <v>56</v>
      </c>
      <c r="L3" s="107" t="s">
        <v>52</v>
      </c>
      <c r="M3" s="107" t="s">
        <v>119</v>
      </c>
      <c r="N3" s="107" t="s">
        <v>140</v>
      </c>
      <c r="O3" s="107" t="s">
        <v>141</v>
      </c>
      <c r="P3" s="107"/>
      <c r="Q3" s="107"/>
      <c r="R3" s="107"/>
      <c r="S3" s="107"/>
      <c r="T3" s="107"/>
      <c r="U3" s="107"/>
      <c r="V3" s="107"/>
      <c r="W3" s="107"/>
      <c r="X3" s="107"/>
      <c r="Y3" s="107"/>
      <c r="Z3" s="107"/>
    </row>
    <row r="4" spans="1:26" s="22" customFormat="1" ht="33">
      <c r="A4" s="123"/>
      <c r="B4" s="107"/>
      <c r="C4" s="107"/>
      <c r="D4" s="107"/>
      <c r="E4" s="107"/>
      <c r="F4" s="107"/>
      <c r="G4" s="7" t="s">
        <v>53</v>
      </c>
      <c r="H4" s="7" t="s">
        <v>54</v>
      </c>
      <c r="I4" s="121"/>
      <c r="J4" s="107"/>
      <c r="K4" s="107"/>
      <c r="L4" s="107"/>
      <c r="M4" s="107"/>
      <c r="N4" s="107"/>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12" t="s">
        <v>2</v>
      </c>
      <c r="B36" s="112"/>
      <c r="C36" s="112"/>
      <c r="D36" s="112"/>
      <c r="E36" s="112"/>
      <c r="F36" s="112"/>
      <c r="G36" s="112"/>
      <c r="H36" s="17"/>
      <c r="I36" s="17"/>
      <c r="J36" s="25"/>
      <c r="K36" s="23"/>
    </row>
    <row r="37" spans="1:11" ht="16.5">
      <c r="A37" s="113" t="s">
        <v>3</v>
      </c>
      <c r="B37" s="113"/>
      <c r="C37" s="113"/>
      <c r="D37" s="113"/>
      <c r="E37" s="113"/>
      <c r="F37" s="113"/>
      <c r="G37" s="113"/>
      <c r="H37" s="17"/>
      <c r="I37" s="17"/>
      <c r="J37" s="25"/>
      <c r="K37" s="23"/>
    </row>
    <row r="38" spans="1:11" ht="16.5">
      <c r="A38" s="104" t="s">
        <v>4</v>
      </c>
      <c r="B38" s="104"/>
      <c r="C38" s="104"/>
      <c r="D38" s="104"/>
      <c r="E38" s="104"/>
      <c r="F38" s="104"/>
      <c r="G38" s="104"/>
      <c r="H38" s="17"/>
      <c r="I38" s="17"/>
      <c r="J38" s="25"/>
      <c r="K38" s="23"/>
    </row>
    <row r="39" spans="1:7" ht="16.5">
      <c r="A39" s="104" t="s">
        <v>5</v>
      </c>
      <c r="B39" s="104"/>
      <c r="C39" s="104"/>
      <c r="D39" s="104"/>
      <c r="E39" s="104"/>
      <c r="F39" s="104"/>
      <c r="G39" s="104"/>
    </row>
    <row r="40" spans="1:7" ht="19.5">
      <c r="A40" s="105" t="s">
        <v>6</v>
      </c>
      <c r="B40" s="105"/>
      <c r="C40" s="105"/>
      <c r="D40" s="19"/>
      <c r="E40" s="106" t="s">
        <v>7</v>
      </c>
      <c r="F40" s="106"/>
      <c r="G40" s="106"/>
    </row>
  </sheetData>
  <sheetProtection/>
  <mergeCells count="22">
    <mergeCell ref="A36:G36"/>
    <mergeCell ref="A37:G37"/>
    <mergeCell ref="A38:G38"/>
    <mergeCell ref="A39:G39"/>
    <mergeCell ref="A40:C40"/>
    <mergeCell ref="E40:G40"/>
    <mergeCell ref="J3:J4"/>
    <mergeCell ref="K3:K4"/>
    <mergeCell ref="L3:L4"/>
    <mergeCell ref="M3:M4"/>
    <mergeCell ref="N3:N4"/>
    <mergeCell ref="O3:Z3"/>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8.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4" t="s">
        <v>8</v>
      </c>
      <c r="B1" s="114"/>
      <c r="C1" s="114"/>
      <c r="D1" s="114"/>
      <c r="E1" s="114"/>
      <c r="F1" s="114"/>
      <c r="G1" s="114"/>
      <c r="H1" s="114"/>
      <c r="I1" s="114"/>
      <c r="J1" s="114"/>
      <c r="K1" s="114"/>
      <c r="L1" s="114"/>
      <c r="M1" s="24"/>
      <c r="N1" s="52"/>
      <c r="O1" s="30"/>
      <c r="P1" s="30"/>
      <c r="Q1" s="30"/>
      <c r="R1" s="30"/>
      <c r="S1" s="30"/>
      <c r="T1" s="30"/>
      <c r="U1" s="30"/>
      <c r="V1" s="30"/>
      <c r="W1" s="30"/>
      <c r="X1" s="30"/>
      <c r="Y1" s="30"/>
      <c r="Z1" s="30"/>
    </row>
    <row r="2" spans="1:26" s="22" customFormat="1" ht="19.5">
      <c r="A2" s="115" t="s">
        <v>9</v>
      </c>
      <c r="B2" s="115"/>
      <c r="C2" s="115"/>
      <c r="D2" s="115"/>
      <c r="E2" s="115"/>
      <c r="F2" s="115"/>
      <c r="G2" s="115"/>
      <c r="H2" s="115"/>
      <c r="I2" s="115"/>
      <c r="J2" s="115"/>
      <c r="K2" s="115"/>
      <c r="L2" s="115"/>
      <c r="M2" s="24"/>
      <c r="N2" s="52"/>
      <c r="O2" s="30"/>
      <c r="P2" s="30"/>
      <c r="Q2" s="30"/>
      <c r="R2" s="30"/>
      <c r="S2" s="30"/>
      <c r="T2" s="30"/>
      <c r="U2" s="30"/>
      <c r="V2" s="30"/>
      <c r="W2" s="30"/>
      <c r="X2" s="30"/>
      <c r="Y2" s="30"/>
      <c r="Z2" s="30"/>
    </row>
    <row r="3" spans="1:26" s="22" customFormat="1" ht="16.5">
      <c r="A3" s="117" t="s">
        <v>47</v>
      </c>
      <c r="B3" s="107" t="s">
        <v>46</v>
      </c>
      <c r="C3" s="107" t="s">
        <v>45</v>
      </c>
      <c r="D3" s="107" t="s">
        <v>48</v>
      </c>
      <c r="E3" s="107" t="s">
        <v>49</v>
      </c>
      <c r="F3" s="107" t="s">
        <v>50</v>
      </c>
      <c r="G3" s="118" t="s">
        <v>0</v>
      </c>
      <c r="H3" s="119"/>
      <c r="I3" s="120" t="s">
        <v>51</v>
      </c>
      <c r="J3" s="107" t="s">
        <v>55</v>
      </c>
      <c r="K3" s="107" t="s">
        <v>56</v>
      </c>
      <c r="L3" s="107" t="s">
        <v>52</v>
      </c>
      <c r="M3" s="107" t="s">
        <v>119</v>
      </c>
      <c r="N3" s="107" t="s">
        <v>140</v>
      </c>
      <c r="O3" s="107" t="s">
        <v>141</v>
      </c>
      <c r="P3" s="107"/>
      <c r="Q3" s="107"/>
      <c r="R3" s="107"/>
      <c r="S3" s="107"/>
      <c r="T3" s="107"/>
      <c r="U3" s="107"/>
      <c r="V3" s="107"/>
      <c r="W3" s="107"/>
      <c r="X3" s="107"/>
      <c r="Y3" s="107"/>
      <c r="Z3" s="107"/>
    </row>
    <row r="4" spans="1:26" s="22" customFormat="1" ht="33">
      <c r="A4" s="123"/>
      <c r="B4" s="107"/>
      <c r="C4" s="107"/>
      <c r="D4" s="107"/>
      <c r="E4" s="107"/>
      <c r="F4" s="107"/>
      <c r="G4" s="7" t="s">
        <v>53</v>
      </c>
      <c r="H4" s="7" t="s">
        <v>54</v>
      </c>
      <c r="I4" s="121"/>
      <c r="J4" s="107"/>
      <c r="K4" s="107"/>
      <c r="L4" s="107"/>
      <c r="M4" s="107"/>
      <c r="N4" s="107"/>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12" t="s">
        <v>2</v>
      </c>
      <c r="B33" s="112"/>
      <c r="C33" s="112"/>
      <c r="D33" s="112"/>
      <c r="E33" s="112"/>
      <c r="F33" s="112"/>
      <c r="G33" s="112"/>
      <c r="H33" s="17"/>
      <c r="I33" s="17"/>
      <c r="J33" s="25"/>
      <c r="K33" s="23"/>
    </row>
    <row r="34" spans="1:11" ht="16.5">
      <c r="A34" s="113" t="s">
        <v>3</v>
      </c>
      <c r="B34" s="113"/>
      <c r="C34" s="113"/>
      <c r="D34" s="113"/>
      <c r="E34" s="113"/>
      <c r="F34" s="113"/>
      <c r="G34" s="113"/>
      <c r="H34" s="17"/>
      <c r="I34" s="17"/>
      <c r="J34" s="25"/>
      <c r="K34" s="23"/>
    </row>
    <row r="35" spans="1:11" ht="16.5">
      <c r="A35" s="104" t="s">
        <v>4</v>
      </c>
      <c r="B35" s="104"/>
      <c r="C35" s="104"/>
      <c r="D35" s="104"/>
      <c r="E35" s="104"/>
      <c r="F35" s="104"/>
      <c r="G35" s="104"/>
      <c r="H35" s="17"/>
      <c r="I35" s="17"/>
      <c r="J35" s="25"/>
      <c r="K35" s="23"/>
    </row>
    <row r="36" spans="1:7" ht="16.5">
      <c r="A36" s="104" t="s">
        <v>5</v>
      </c>
      <c r="B36" s="104"/>
      <c r="C36" s="104"/>
      <c r="D36" s="104"/>
      <c r="E36" s="104"/>
      <c r="F36" s="104"/>
      <c r="G36" s="104"/>
    </row>
    <row r="37" spans="1:7" ht="19.5">
      <c r="A37" s="105" t="s">
        <v>6</v>
      </c>
      <c r="B37" s="105"/>
      <c r="C37" s="105"/>
      <c r="D37" s="19"/>
      <c r="E37" s="106" t="s">
        <v>7</v>
      </c>
      <c r="F37" s="106"/>
      <c r="G37" s="106"/>
    </row>
  </sheetData>
  <sheetProtection/>
  <mergeCells count="22">
    <mergeCell ref="A35:G35"/>
    <mergeCell ref="A36:G36"/>
    <mergeCell ref="G3:H3"/>
    <mergeCell ref="A3:A4"/>
    <mergeCell ref="E3:E4"/>
    <mergeCell ref="F3:F4"/>
    <mergeCell ref="A37:C37"/>
    <mergeCell ref="E37:G37"/>
    <mergeCell ref="I3:I4"/>
    <mergeCell ref="A33:G33"/>
    <mergeCell ref="A34:G34"/>
    <mergeCell ref="O3:Z3"/>
    <mergeCell ref="M3:M4"/>
    <mergeCell ref="B3:B4"/>
    <mergeCell ref="C3:C4"/>
    <mergeCell ref="N3:N4"/>
    <mergeCell ref="A1:L1"/>
    <mergeCell ref="A2:L2"/>
    <mergeCell ref="K3:K4"/>
    <mergeCell ref="L3:L4"/>
    <mergeCell ref="J3:J4"/>
    <mergeCell ref="D3:D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2019-09-02T00:14:32Z</cp:lastPrinted>
  <dcterms:created xsi:type="dcterms:W3CDTF">2009-03-05T07:06:29Z</dcterms:created>
  <dcterms:modified xsi:type="dcterms:W3CDTF">2019-09-02T00:42:44Z</dcterms:modified>
  <cp:category/>
  <cp:version/>
  <cp:contentType/>
  <cp:contentStatus/>
</cp:coreProperties>
</file>