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11715" windowHeight="7545" activeTab="0"/>
  </bookViews>
  <sheets>
    <sheet name="10811" sheetId="1" r:id="rId1"/>
    <sheet name="10810" sheetId="2" r:id="rId2"/>
    <sheet name="10809" sheetId="3" r:id="rId3"/>
    <sheet name="10808" sheetId="4" r:id="rId4"/>
    <sheet name="10807" sheetId="5" r:id="rId5"/>
    <sheet name="10806" sheetId="6" r:id="rId6"/>
    <sheet name="10805" sheetId="7" r:id="rId7"/>
    <sheet name="10804" sheetId="8" r:id="rId8"/>
    <sheet name="10803" sheetId="9" r:id="rId9"/>
    <sheet name="10802" sheetId="10" r:id="rId10"/>
    <sheet name="10801" sheetId="11" r:id="rId11"/>
  </sheets>
  <definedNames>
    <definedName name="_xlnm._FilterDatabase" localSheetId="7" hidden="1">'10804'!$A$4:$AF$4</definedName>
    <definedName name="_xlnm._FilterDatabase" localSheetId="4" hidden="1">'10807'!$A$4:$AH$87</definedName>
    <definedName name="_xlnm._FilterDatabase" localSheetId="3" hidden="1">'10808'!$A$4:$AH$91</definedName>
    <definedName name="_xlnm._FilterDatabase" localSheetId="2" hidden="1">'10809'!$A$4:$AH$94</definedName>
    <definedName name="_xlnm._FilterDatabase" localSheetId="1" hidden="1">'10810'!$A$4:$AH$100</definedName>
    <definedName name="_xlnm._FilterDatabase" localSheetId="0" hidden="1">'10811'!$A$4:$AH$115</definedName>
    <definedName name="_xlnm.Print_Area" localSheetId="10">'10801'!$A:$L</definedName>
    <definedName name="_xlnm.Print_Area" localSheetId="9">'10802'!$A:$L</definedName>
    <definedName name="_xlnm.Print_Area" localSheetId="8">'10803'!$A:$L</definedName>
    <definedName name="_xlnm.Print_Area" localSheetId="7">'10804'!$A:$L</definedName>
    <definedName name="_xlnm.Print_Area" localSheetId="6">'10805'!$A:$L</definedName>
    <definedName name="_xlnm.Print_Area" localSheetId="5">'10806'!$A:$L</definedName>
    <definedName name="_xlnm.Print_Area" localSheetId="4">'10807'!$A:$L</definedName>
    <definedName name="_xlnm.Print_Area" localSheetId="3">'10808'!$A:$L</definedName>
    <definedName name="_xlnm.Print_Area" localSheetId="2">'10809'!$A:$L</definedName>
    <definedName name="_xlnm.Print_Area" localSheetId="1">'10810'!$A:$L</definedName>
    <definedName name="_xlnm.Print_Area" localSheetId="0">'10811'!$A:$L</definedName>
    <definedName name="_xlnm.Print_Titles" localSheetId="10">'10801'!$1:$4</definedName>
    <definedName name="_xlnm.Print_Titles" localSheetId="9">'10802'!$1:$4</definedName>
    <definedName name="_xlnm.Print_Titles" localSheetId="8">'10803'!$1:$4</definedName>
    <definedName name="_xlnm.Print_Titles" localSheetId="7">'10804'!$1:$4</definedName>
    <definedName name="_xlnm.Print_Titles" localSheetId="6">'10805'!$1:$4</definedName>
    <definedName name="_xlnm.Print_Titles" localSheetId="5">'10806'!$1:$4</definedName>
    <definedName name="_xlnm.Print_Titles" localSheetId="4">'10807'!$1:$4</definedName>
    <definedName name="_xlnm.Print_Titles" localSheetId="3">'10808'!$1:$4</definedName>
    <definedName name="_xlnm.Print_Titles" localSheetId="2">'10809'!$1:$4</definedName>
    <definedName name="_xlnm.Print_Titles" localSheetId="1">'10810'!$1:$4</definedName>
    <definedName name="_xlnm.Print_Titles" localSheetId="0">'10811'!$1:$4</definedName>
  </definedNames>
  <calcPr fullCalcOnLoad="1"/>
</workbook>
</file>

<file path=xl/sharedStrings.xml><?xml version="1.0" encoding="utf-8"?>
<sst xmlns="http://schemas.openxmlformats.org/spreadsheetml/2006/main" count="5348" uniqueCount="888">
  <si>
    <t>執行情形</t>
  </si>
  <si>
    <t>合計</t>
  </si>
  <si>
    <t>備註：1.本表請於次月五日前以電子檔傳送本府教育處全球資訊網/公務填報，俾利彙辦。</t>
  </si>
  <si>
    <t xml:space="preserve">      2.本月報紙本應併同當月份會計報告送本府主計處，另一份請留存學校，俾利查核。</t>
  </si>
  <si>
    <t xml:space="preserve">      3.補助計畫應依該辦法第四條之規定，應依據撥款年度及計畫項目分設明細科目。</t>
  </si>
  <si>
    <t xml:space="preserve">      4.本表係屬年度累計表，所填補助計畫案應每月累計填寫。(例如:12月份之月報應含全年度之補助計畫)</t>
  </si>
  <si>
    <t>主辦會計:</t>
  </si>
  <si>
    <t>機關長官:</t>
  </si>
  <si>
    <r>
      <t>基隆市政府補助</t>
    </r>
    <r>
      <rPr>
        <b/>
        <sz val="16"/>
        <rFont val="標楷體"/>
        <family val="4"/>
      </rPr>
      <t>基隆市立碇內國民中學</t>
    </r>
    <r>
      <rPr>
        <sz val="16"/>
        <rFont val="標楷體"/>
        <family val="4"/>
      </rPr>
      <t>學校教育經費執行情形月報表</t>
    </r>
  </si>
  <si>
    <t>中華民國108年01月01日至108年01月31日止</t>
  </si>
  <si>
    <t>A10704</t>
  </si>
  <si>
    <t>應付代收款#0146（107074）</t>
  </si>
  <si>
    <t>A10706</t>
  </si>
  <si>
    <t>107學年度「學習區完全免試國中提升學習品質計畫」經費</t>
  </si>
  <si>
    <t>A107B9</t>
  </si>
  <si>
    <t>應付代收款#0146(107057)</t>
  </si>
  <si>
    <t>A107C2</t>
  </si>
  <si>
    <t>A107C9</t>
  </si>
  <si>
    <t xml:space="preserve">107學年度第1學期公教遺族及傷殘榮軍子女就學費用優待補助 </t>
  </si>
  <si>
    <t>A107F6</t>
  </si>
  <si>
    <t xml:space="preserve">107學年度教育部補助戶外教育計畫-第1期 </t>
  </si>
  <si>
    <t>A107G3</t>
  </si>
  <si>
    <t>A107I1</t>
  </si>
  <si>
    <t>應付代收款#0146</t>
  </si>
  <si>
    <t>A107I5</t>
  </si>
  <si>
    <t>A107I6</t>
  </si>
  <si>
    <t>A107K5</t>
  </si>
  <si>
    <t>A107K6</t>
  </si>
  <si>
    <t>A107K7</t>
  </si>
  <si>
    <t>A107K8</t>
  </si>
  <si>
    <t>A107N6</t>
  </si>
  <si>
    <t>D10701</t>
  </si>
  <si>
    <t>D107A3</t>
  </si>
  <si>
    <t>D107C3</t>
  </si>
  <si>
    <t>107年午餐採用國產可追溯生鮮食材獎勵金8-10月份</t>
  </si>
  <si>
    <t>E107H1</t>
  </si>
  <si>
    <t>特殊教育學生獎助金</t>
  </si>
  <si>
    <t>E107O1</t>
  </si>
  <si>
    <t>B108A4</t>
  </si>
  <si>
    <t xml:space="preserve">108年退休金、撫慰金及退休人員年終慰問金 </t>
  </si>
  <si>
    <t>B108A8</t>
  </si>
  <si>
    <t>108年子女教育補助費</t>
  </si>
  <si>
    <t>B108A9</t>
  </si>
  <si>
    <t>108年婚喪及生育補助費</t>
  </si>
  <si>
    <t>原補助249,375元,上年度結轉249,375元,屬108年度經費</t>
  </si>
  <si>
    <t>校內分設科目
或代號</t>
  </si>
  <si>
    <t>補助單位
預算科目</t>
  </si>
  <si>
    <t>編號</t>
  </si>
  <si>
    <t>補助計畫</t>
  </si>
  <si>
    <t>核定文號</t>
  </si>
  <si>
    <t>補助金額</t>
  </si>
  <si>
    <t>餘額</t>
  </si>
  <si>
    <t>備註</t>
  </si>
  <si>
    <t>本月
執行數</t>
  </si>
  <si>
    <t>累計
執行數</t>
  </si>
  <si>
    <t>計畫執
行期限</t>
  </si>
  <si>
    <t>是否已辦理
核結及繳回</t>
  </si>
  <si>
    <t>李麗真</t>
  </si>
  <si>
    <t xml:space="preserve">校園防鏽及牆面整修工程(第1期)-規劃設計監造服務經費 </t>
  </si>
  <si>
    <t>1070801
1080731</t>
  </si>
  <si>
    <t xml:space="preserve">107學年度辦理十二年國民基本教育課程綱要前導學校協作計畫經費-第1期
</t>
  </si>
  <si>
    <t>否</t>
  </si>
  <si>
    <t>A107N9</t>
  </si>
  <si>
    <t xml:space="preserve">107學年度補助國民中小學調整教師授課節數及導師費-第1-2期 </t>
  </si>
  <si>
    <t>原補助77萬6,775元，上年度結轉30萬9,395元。</t>
  </si>
  <si>
    <t xml:space="preserve">107學年度增置專長教師員額實施計畫(國中1000專家)經費--第1-2期 </t>
  </si>
  <si>
    <r>
      <t>原補助39萬元，上年度結轉13萬元；</t>
    </r>
    <r>
      <rPr>
        <sz val="12"/>
        <color indexed="10"/>
        <rFont val="標楷體"/>
        <family val="4"/>
      </rPr>
      <t>另本年度預支4萬5,266元</t>
    </r>
    <r>
      <rPr>
        <sz val="12"/>
        <rFont val="標楷體"/>
        <family val="4"/>
      </rPr>
      <t xml:space="preserve">。
</t>
    </r>
  </si>
  <si>
    <t xml:space="preserve">107年地方教育發展基金－國民小學教育－國民小學學生公費及獎補助－會費、捐助、補助、分攤、照護、救濟與交流活動費－捐助、補助與獎助－獎助學員生給與
</t>
  </si>
  <si>
    <t>1070801
1080131</t>
  </si>
  <si>
    <t>應付代收款＃0146(107072）</t>
  </si>
  <si>
    <t xml:space="preserve">原補助4萬5,500元，上年度結轉4萬5,500元。
</t>
  </si>
  <si>
    <t>原補助2萬1,00元，上年度結轉2,800元。</t>
  </si>
  <si>
    <t>107年度應付代收款＃0146(107052；107094）</t>
  </si>
  <si>
    <t xml:space="preserve">107學年度補救教學實施方案-第1階段第1-2梯次開班經費 </t>
  </si>
  <si>
    <t xml:space="preserve">原補助6萬760元,上年度結轉2萬4,310元。
</t>
  </si>
  <si>
    <t>應付代收款#0146(107051)</t>
  </si>
  <si>
    <t xml:space="preserve">原補助3萬1,500元，上年度結轉1萬8,100元。
</t>
  </si>
  <si>
    <t>107年度「推動客語生活學校計畫」經費-第1期</t>
  </si>
  <si>
    <t xml:space="preserve">原補助6萬元,上年度結轉4,885元。
</t>
  </si>
  <si>
    <t>1070201
1080731</t>
  </si>
  <si>
    <t>107年度藝術與美感深耕計畫-第1期</t>
  </si>
  <si>
    <t>107學年度各直轄市、縣(市)推動書法教育計畫</t>
  </si>
  <si>
    <t xml:space="preserve">應付代收款#0146(107098)
</t>
  </si>
  <si>
    <t xml:space="preserve">原補助2萬元,上年度結轉1萬273元。
</t>
  </si>
  <si>
    <t>1071206基府教學參字第1070256865號</t>
  </si>
  <si>
    <t xml:space="preserve">原補助19萬7,600元，上年度結轉9萬3,600元。
</t>
  </si>
  <si>
    <t xml:space="preserve">原補助6,189元，上年度結轉1,788元。
</t>
  </si>
  <si>
    <t xml:space="preserve">原補助10萬3,571元，上年度結轉2萬8,703元。
</t>
  </si>
  <si>
    <t xml:space="preserve">107學年度直轄市、縣(市)推動十二年國民基本教育精進國民中小學教學品計畫-衍生勞健保經費 </t>
  </si>
  <si>
    <t>107學年度直轄市、縣(市)推動十二年國民基本教育精進國民中小學教學品計畫-團務運作經費</t>
  </si>
  <si>
    <t>應付代收款#0146(107026；107085)</t>
  </si>
  <si>
    <t>應付代收款#0146(107085)</t>
  </si>
  <si>
    <t>原補助5萬元，上年度結轉2萬元。</t>
  </si>
  <si>
    <t>107學年度「學校本位英語多元主題學習方案實施計畫」</t>
  </si>
  <si>
    <t xml:space="preserve">應付代收款#0146(107089)；107年地方教育發展基金－國民小學教育－國民小學教育行政及督導-其他-其他支出-其他#7
</t>
  </si>
  <si>
    <t>原補助12萬元，上年度結轉12萬元。</t>
  </si>
  <si>
    <t>1071114基府教學參字第1070251428號</t>
  </si>
  <si>
    <t xml:space="preserve">原補助50萬元，上年度結轉36萬3,151元。
</t>
  </si>
  <si>
    <t>A107P8</t>
  </si>
  <si>
    <t>基隆市107學年度學校特色博覽會經費</t>
  </si>
  <si>
    <t xml:space="preserve">教育處107年高中精進計畫補助款
</t>
  </si>
  <si>
    <t>已執行完畢，2月已開款。</t>
  </si>
  <si>
    <t xml:space="preserve">108年度地方教育發展基金-一般行政管理計畫-行政管理及推展-教職員退休及撫卹給付-用人費用-退休及卹償金-職員退休及離職金
</t>
  </si>
  <si>
    <t>1080101
1081231</t>
  </si>
  <si>
    <t>原補助369萬7,369元，上年度結轉368萬1,871元。</t>
  </si>
  <si>
    <t xml:space="preserve">107年中央政府補助建築及設備經費-購建固定資產、無形資產及非理財目的之長期投資-購置固定資產-擴充改良房屋建築及設備#3-3；營建及修建工程-教育局(處)營建及修建工程-購建固定資產、無形資產及非理財目的之長期投資-購置固定資產-擴充改良房屋及建築及設備#101-3
</t>
  </si>
  <si>
    <t>107年度9-12月午餐補助經費(含轉入學生)</t>
  </si>
  <si>
    <t>原補助6萬9,968元，上年度結轉6萬9,968元。</t>
  </si>
  <si>
    <t xml:space="preserve">107年度本市地方教育發展基金─基隆市政府教育處─特殊教育─特殊教育學生公費及獎補助─會費、捐助、補助、分攤、救助(濟)與交流活動費─捐助、補助與獎助─獎助學員生給與
</t>
  </si>
  <si>
    <t xml:space="preserve">107年度地方教育發展基金-體育及衛生教育-體育教學及活動-會費、捐助、補助、分攤、照護、救濟與交流活動費-補貼(償)、獎勵、慰問、照護與救濟-獎勵費用
</t>
  </si>
  <si>
    <t>原補助1萬5,000元，上年度結轉1萬5,000元。</t>
  </si>
  <si>
    <t>1071214基府教特參字第1070256798號</t>
  </si>
  <si>
    <t xml:space="preserve">特殊教育計畫─特殊教育─107年度─中央政府補助特殊教育經費─其他─其他支出─其他#201
</t>
  </si>
  <si>
    <t>國民中小學及公立幼兒園特殊教育教材補助費</t>
  </si>
  <si>
    <t>1071210基府教特參字第1070257224號</t>
  </si>
  <si>
    <t>原補助1萬元，上年度結轉1萬元。</t>
  </si>
  <si>
    <t>E107T2</t>
  </si>
  <si>
    <t xml:space="preserve">本府地方教育發展基金專戶#0146，計畫代碼307021；特殊教育計畫-特殊教育-特殊教育行政及督導-其他-其他支出-其他#1
</t>
  </si>
  <si>
    <t>107學年度基隆市國民中學區域職
業試探與體驗示範中心-碇內中心-第1期</t>
  </si>
  <si>
    <t>承辦人</t>
  </si>
  <si>
    <t>李麗真</t>
  </si>
  <si>
    <t>柯宜君</t>
  </si>
  <si>
    <t>陳盈如</t>
  </si>
  <si>
    <t>陳俊榮</t>
  </si>
  <si>
    <t>顧書華</t>
  </si>
  <si>
    <t>郭美綺</t>
  </si>
  <si>
    <t>何碧珠</t>
  </si>
  <si>
    <t>李宇珍</t>
  </si>
  <si>
    <t>韓嫻</t>
  </si>
  <si>
    <t>2月</t>
  </si>
  <si>
    <t>3月</t>
  </si>
  <si>
    <t>4月</t>
  </si>
  <si>
    <t>5月</t>
  </si>
  <si>
    <t>6月</t>
  </si>
  <si>
    <t>7月</t>
  </si>
  <si>
    <t>8月</t>
  </si>
  <si>
    <t>9月</t>
  </si>
  <si>
    <t>10月</t>
  </si>
  <si>
    <t>11月</t>
  </si>
  <si>
    <t>12月</t>
  </si>
  <si>
    <t>附註</t>
  </si>
  <si>
    <t>執行數</t>
  </si>
  <si>
    <t>1月</t>
  </si>
  <si>
    <t>繼續延用</t>
  </si>
  <si>
    <t>找公文</t>
  </si>
  <si>
    <t xml:space="preserve">1070410基府教學參字第107017658號
</t>
  </si>
  <si>
    <t xml:space="preserve">1071016基府教學參字第1070247411B號
</t>
  </si>
  <si>
    <t>1070827基府教學參字第1070269807號</t>
  </si>
  <si>
    <t>1071015基府教學參字第1070246192號</t>
  </si>
  <si>
    <t xml:space="preserve">107地方教育發展基金—國民中學教育—國民中學教育行政及督導-服務費用-修理保養及保固費-一般房屋修護
</t>
  </si>
  <si>
    <t xml:space="preserve">107地方教育發展基金—國民小學教育—中央政府補助國民小學教育經費—用人費用—正式員額薪資—職員薪金#2
</t>
  </si>
  <si>
    <t xml:space="preserve">1070820基府教學參字第1070238094號
1071217基府教學參字第1070258518號
</t>
  </si>
  <si>
    <t>1070521基府教學參字第1070222247號</t>
  </si>
  <si>
    <t xml:space="preserve">1071019基府教學參字第1070245383號
1071127基府教學參字第1070252902號
</t>
  </si>
  <si>
    <t>1070621基府教學參字第10700228132號</t>
  </si>
  <si>
    <t xml:space="preserve">1070323基府教學參字第1070212907號
1070413基府教學參字第1070215316號
</t>
  </si>
  <si>
    <t xml:space="preserve">1070508基府教學參字第1070220395號
1071203基府教學參字第1070255500號
</t>
  </si>
  <si>
    <t xml:space="preserve">1070608基府教學參字第1070226071號
1071109基府教學參字第1070252004號
</t>
  </si>
  <si>
    <t xml:space="preserve">1070521基府教學參字第1070222797號
1071109基府教學參字第1070252004號
</t>
  </si>
  <si>
    <t>1071016基府教學參字第1070247411B號</t>
  </si>
  <si>
    <t xml:space="preserve">1071218基府教學參字第1070258154A號
</t>
  </si>
  <si>
    <t xml:space="preserve">1071126基府教國參字第1070252989號
1071217基府教國參字第1070258442號
</t>
  </si>
  <si>
    <t xml:space="preserve">1071217基府教國參字第1070258442號
</t>
  </si>
  <si>
    <t xml:space="preserve">1071126基府教國參字第1070252989號
</t>
  </si>
  <si>
    <t>1070425基府教體參字第1070217808號
1070716基府教體參字第1070232662號</t>
  </si>
  <si>
    <t xml:space="preserve">1071020基府教體參字第1070250008號
1071211基府教體參字第1070257541號
</t>
  </si>
  <si>
    <t xml:space="preserve">1071217基府教體參字第1070257728號
</t>
  </si>
  <si>
    <t>1070827基府教特參字第1070238744號</t>
  </si>
  <si>
    <t>待查</t>
  </si>
  <si>
    <t>多匯入，待查</t>
  </si>
  <si>
    <t>公文</t>
  </si>
  <si>
    <t xml:space="preserve">107學年度直轄市、縣(市)推動十二年國民基本教育精進國民中小學教學品計畫-減授課經費 
</t>
  </si>
  <si>
    <t xml:space="preserve">108年度地方教育發展基金-一般行政管理計畫-行政管理及推展-教職員退休及撫卹給付-用人費用-福利費-其他福利費
</t>
  </si>
  <si>
    <t xml:space="preserve">本府地方教育發展基金-體育及衛生教育計畫-體育及衛生教育-學生衛生保健-會費、捐助、補助、分攤、照護、救濟與交流活動費-補貼(償)、獎勵、慰問、照
護與救濟-其他
</t>
  </si>
  <si>
    <t xml:space="preserve">1071210基府教學參字第1070257174號(處務公告-2018-3-27)
</t>
  </si>
  <si>
    <t xml:space="preserve">107學年度直轄市、縣(市)推動十二年國民基本教育精進國民中小學教學品計畫-學校層級-國中綜合活動非專長授課增能研習經費
</t>
  </si>
  <si>
    <t>106年充實體育器材及運動場地新(整)建-碇內國中戶外跑道整修工程</t>
  </si>
  <si>
    <t>否</t>
  </si>
  <si>
    <t>免報</t>
  </si>
  <si>
    <t>原補助63萬9,800元，上年度結轉4,600元。(待轉帳)</t>
  </si>
  <si>
    <r>
      <rPr>
        <sz val="12"/>
        <color indexed="10"/>
        <rFont val="標楷體"/>
        <family val="4"/>
      </rPr>
      <t>原補助25萬9,244元</t>
    </r>
    <r>
      <rPr>
        <sz val="12"/>
        <rFont val="標楷體"/>
        <family val="4"/>
      </rPr>
      <t xml:space="preserve">，上年度結轉14萬1,536元；原補助90萬元，上年度結轉90萬元。
</t>
    </r>
  </si>
  <si>
    <t xml:space="preserve">原補助15萬9,585元，上年度結轉159,585元。
</t>
  </si>
  <si>
    <t xml:space="preserve">原補助27萬1,000元，上年度結轉14萬216元。
</t>
  </si>
  <si>
    <t>第1次補助27萬4,127元，上年度結轉7萬6,558元。</t>
  </si>
  <si>
    <t>E108S1</t>
  </si>
  <si>
    <t xml:space="preserve">特殊教育計畫-特殊教育-108年度-特殊教育行政及督導-其他-其他支出-其他#2
</t>
  </si>
  <si>
    <t xml:space="preserve">國中技藝教育經費-107學年度基隆市區域職業試探與體驗示範中心-碇內中心揭牌典禮活動
</t>
  </si>
  <si>
    <t>1080117基府教特參字第1080202632號</t>
  </si>
  <si>
    <t>1080101
1080130</t>
  </si>
  <si>
    <t>是</t>
  </si>
  <si>
    <t>韓嫻</t>
  </si>
  <si>
    <t>楊金枝</t>
  </si>
  <si>
    <t>中華民國108年01月01日至108年02月28日止</t>
  </si>
  <si>
    <r>
      <t>原補助39萬元，上年度結轉13萬元；</t>
    </r>
    <r>
      <rPr>
        <sz val="12"/>
        <color indexed="10"/>
        <rFont val="標楷體"/>
        <family val="4"/>
      </rPr>
      <t>另本年度預支9萬6,401元</t>
    </r>
    <r>
      <rPr>
        <sz val="12"/>
        <rFont val="標楷體"/>
        <family val="4"/>
      </rPr>
      <t xml:space="preserve">。
</t>
    </r>
  </si>
  <si>
    <t>否</t>
  </si>
  <si>
    <t>D108A8</t>
  </si>
  <si>
    <t xml:space="preserve">108年第1期(107學年度第2學期)健康促進實施計畫
</t>
  </si>
  <si>
    <t xml:space="preserve">108年中央補助本府體育教學與活動經費-會費、捐助、補助、分攤、照護、救濟與交流活動費-捐助、補助與獎助-補(協)助政府機關(構)#1-2
</t>
  </si>
  <si>
    <t>1080122基府教體參字第1080203651號</t>
  </si>
  <si>
    <t>吳俊萱</t>
  </si>
  <si>
    <t>1080201
1080630</t>
  </si>
  <si>
    <t>E108K1</t>
  </si>
  <si>
    <t>1080101
1080227</t>
  </si>
  <si>
    <t xml:space="preserve">教師助理員及特教學生助理人員經費-107年度第2期特教學生助理人員延長僱用
</t>
  </si>
  <si>
    <t>1080115基府教特參字第1080201023A號</t>
  </si>
  <si>
    <t xml:space="preserve">特殊教育計畫－特殊教育－108年度－特殊教育行政及督導－一般服務費－計時與計件人員酬金
</t>
  </si>
  <si>
    <t>李宇珍</t>
  </si>
  <si>
    <t xml:space="preserve">107學年度直轄市、縣(市)推動十二年國民基本教育精進國民中小學教學品計畫-學校層級-國中綜合活動非專長授課增能研習經費
</t>
  </si>
  <si>
    <t xml:space="preserve">108年度地方教育發展基金-一般行政管理計畫-行政管理及推展-教職員退休及撫卹給付-用人費用-福利費-其他福利費
</t>
  </si>
  <si>
    <t xml:space="preserve">本府地方教育發展基金-體育及衛生教育計畫-體育及衛生教育-學生衛生保健-會費、捐助、補助、分攤、照護、救濟與交流活動費-補貼(償)、獎勵、慰問、照
護與救濟-其他
</t>
  </si>
  <si>
    <t>107地方教育發展基金—國民中學教育—國民中學教育行政及督導-服務費用-修理保養及保固費-一般房屋修護</t>
  </si>
  <si>
    <t xml:space="preserve">原補助15萬9,585元，上年度結轉159,585元。
</t>
  </si>
  <si>
    <t xml:space="preserve">原補助27萬1,000元，上年度結轉14萬216元。
</t>
  </si>
  <si>
    <t>原補助77萬6,775元，上年度結轉30萬9,395元。</t>
  </si>
  <si>
    <t xml:space="preserve">1070820基府教學參字第1070238094號
1071217基府教學參字第1070258518號
</t>
  </si>
  <si>
    <t>原補助6萬760元,上年度結轉2萬4,310元。</t>
  </si>
  <si>
    <t>原補助19萬7,600元，上年度結轉9萬3,600元。</t>
  </si>
  <si>
    <t xml:space="preserve">1071210基府教學參字第1070257174號(處務公告-2018-3-27)
</t>
  </si>
  <si>
    <r>
      <rPr>
        <sz val="12"/>
        <color indexed="10"/>
        <rFont val="標楷體"/>
        <family val="4"/>
      </rPr>
      <t>原補助25萬9,244元</t>
    </r>
    <r>
      <rPr>
        <sz val="12"/>
        <rFont val="標楷體"/>
        <family val="4"/>
      </rPr>
      <t xml:space="preserve">，上年度結轉14萬1,536元；原補助90萬元，上年度結轉90萬元。
</t>
    </r>
  </si>
  <si>
    <t>中華民國108年01月01日至108年03月31日止</t>
  </si>
  <si>
    <t>憑證
編號</t>
  </si>
  <si>
    <t>B108A5</t>
  </si>
  <si>
    <t>107地方教育發展基金—國民中學教育—國民中學教育行政及督導-服務費用-修理保養及保固費-一般房屋修護</t>
  </si>
  <si>
    <t>A10704</t>
  </si>
  <si>
    <t xml:space="preserve">校園防鏽及牆面整修工程(第1期)-規劃設計監造服務經費 </t>
  </si>
  <si>
    <t xml:space="preserve">1070410基府教學參字第107017658號
</t>
  </si>
  <si>
    <t xml:space="preserve">原補助15萬9,585元，上年度結轉159,585元。
</t>
  </si>
  <si>
    <t>李麗真</t>
  </si>
  <si>
    <t>公文</t>
  </si>
  <si>
    <t>應付代收款#0146（107074）</t>
  </si>
  <si>
    <t xml:space="preserve">107學年度辦理十二年國民基本教育課程綱要前導學校協作計畫經費-第1期
</t>
  </si>
  <si>
    <t xml:space="preserve">1071016基府教學參字第1070247411B號
</t>
  </si>
  <si>
    <t>1070801
1080731</t>
  </si>
  <si>
    <t xml:space="preserve">原補助27萬1,000元，上年度結轉14萬216元。
</t>
  </si>
  <si>
    <t>柯宜君</t>
  </si>
  <si>
    <t xml:space="preserve">107地方教育發展基金—國民小學教育—中央政府補助國民小學教育經費—用人費用—正式員額薪資—職員薪金#2
</t>
  </si>
  <si>
    <t xml:space="preserve">107學年度補助國民中小學調整教師授課節數及導師費-第1-3期 </t>
  </si>
  <si>
    <t xml:space="preserve">1070820基府教學參字第1070238094號
1071217基府教學參字第1070258518號
1080212基府教學參字第1080205877號
</t>
  </si>
  <si>
    <t>原補助77萬6,775元，上年度結轉30萬9,395元。</t>
  </si>
  <si>
    <t>應付代收款#0146(107057)</t>
  </si>
  <si>
    <t xml:space="preserve">107學年度增置專長教師員額實施計畫(國中1000專家)經費--第1-3期 </t>
  </si>
  <si>
    <t xml:space="preserve">1070827基府教學參字第1070269807號
1080305基府教學參字第1080207598號
</t>
  </si>
  <si>
    <t xml:space="preserve">原補助39萬元，上年度結轉13萬元。
</t>
  </si>
  <si>
    <t xml:space="preserve">107年地方教育發展基金－國民小學教育－國民小學學生公費及獎補助－會費、捐助、補助、分攤、照護、救濟與交流活動費－捐助、補助與獎助－獎助學員生給與
</t>
  </si>
  <si>
    <t xml:space="preserve">107學年度第1學期公教遺族及傷殘榮軍子女就學費用優待補助 </t>
  </si>
  <si>
    <t>1071015基府教學參字第1070246192號</t>
  </si>
  <si>
    <t>1070801
1080131</t>
  </si>
  <si>
    <t>原補助2萬1,00元，上年度結轉2,800元。</t>
  </si>
  <si>
    <t>陳盈如</t>
  </si>
  <si>
    <t>應付代收款＃0146(107072）</t>
  </si>
  <si>
    <t>A107F6</t>
  </si>
  <si>
    <t xml:space="preserve">107學年度教育部補助戶外教育計畫-第1-2期 </t>
  </si>
  <si>
    <t>1070521基府教學參字第1070222247號</t>
  </si>
  <si>
    <t xml:space="preserve">原補助4萬5,500元，上年度結轉4萬5,500元。
</t>
  </si>
  <si>
    <t>107年度應付代收款＃0146(107052；107094）</t>
  </si>
  <si>
    <t>A107G3</t>
  </si>
  <si>
    <t xml:space="preserve">(1)107學年度補救教學實施方案-第1階段第1-2梯次開班經費
(2)學校輔導訪視計畫之績優學校獎勵金 </t>
  </si>
  <si>
    <t xml:space="preserve">1071019基府教學參字第1070245383號
1071127基府教學參字第1070252902號
1080215基府教學參字第1080206778號
</t>
  </si>
  <si>
    <t>原補助6萬760元,上年度結轉2萬4,310元。</t>
  </si>
  <si>
    <t>陳俊榮</t>
  </si>
  <si>
    <t>應付代收款#0146(107051)</t>
  </si>
  <si>
    <t>A107I1</t>
  </si>
  <si>
    <t>107年度「推動客語生活學校計畫」經費-第1期</t>
  </si>
  <si>
    <t>1070621基府教學參字第10700228132號</t>
  </si>
  <si>
    <t xml:space="preserve">原補助3萬1,500元，上年度結轉1萬8,100元。
</t>
  </si>
  <si>
    <t>應付代收款#0146</t>
  </si>
  <si>
    <t>A107I5</t>
  </si>
  <si>
    <t>107年度藝術與美感深耕計畫-第1期</t>
  </si>
  <si>
    <t xml:space="preserve">1070323基府教學參字第1070212907號
1070413基府教學參字第1070215316號
</t>
  </si>
  <si>
    <t>1070201
1080731</t>
  </si>
  <si>
    <t xml:space="preserve">原補助6萬元,上年度結轉4,885元。
</t>
  </si>
  <si>
    <t xml:space="preserve">應付代收款#0146(107098)
</t>
  </si>
  <si>
    <t>A107I6</t>
  </si>
  <si>
    <t>107學年度各直轄市、縣(市)推動書法教育計畫</t>
  </si>
  <si>
    <t>1071206基府教學參字第1070256865號</t>
  </si>
  <si>
    <t xml:space="preserve">原補助2萬元,上年度結轉1萬273元。
</t>
  </si>
  <si>
    <t>應付代收款#0146(107026；107085)</t>
  </si>
  <si>
    <t>A107K5</t>
  </si>
  <si>
    <t xml:space="preserve">107學年度直轄市、縣(市)推動十二年國民基本教育精進國民中小學教學品計畫-減授課經費 
</t>
  </si>
  <si>
    <t xml:space="preserve">1071210基府教學參字第1070257174號(處務公告-2018-3-27)
</t>
  </si>
  <si>
    <t>原補助19萬7,600元，上年度結轉9萬3,600元。</t>
  </si>
  <si>
    <t>繼續延用</t>
  </si>
  <si>
    <t>應付代收款#0146(107085)</t>
  </si>
  <si>
    <t xml:space="preserve">107學年度直轄市、縣(市)推動十二年國民基本教育精進國民中小學教學品計畫-衍生勞健保經費 </t>
  </si>
  <si>
    <t xml:space="preserve">1070508基府教學參字第1070220395號
1071203基府教學參字第1070255500號
</t>
  </si>
  <si>
    <t xml:space="preserve">原補助6,189元，上年度結轉1,788元。
</t>
  </si>
  <si>
    <t>107學年度直轄市、縣(市)推動十二年國民基本教育精進國民中小學教學品計畫-團務運作經費</t>
  </si>
  <si>
    <t xml:space="preserve">1070608基府教學參字第1070226071號
1071109基府教學參字第1070252004號
</t>
  </si>
  <si>
    <t xml:space="preserve">原補助10萬3,571元，上年度結轉2萬8,703元。
</t>
  </si>
  <si>
    <t>A107K8</t>
  </si>
  <si>
    <t xml:space="preserve">107學年度直轄市、縣(市)推動十二年國民基本教育精進國民中小學教學品計畫-學校層級-國中綜合活動非專長授課增能研習經費
</t>
  </si>
  <si>
    <t xml:space="preserve">1070521基府教學參字第1070222797號
1071109基府教學參字第1070252004號
</t>
  </si>
  <si>
    <t>原補助5萬元，上年度結轉2萬元。</t>
  </si>
  <si>
    <t xml:space="preserve">應付代收款#0146(107089)；107年地方教育發展基金－國民小學教育－國民小學教育行政及督導-其他-其他支出-其他#7
</t>
  </si>
  <si>
    <t>A107N6</t>
  </si>
  <si>
    <t>107學年度「學校本位英語多元主題學習方案實施計畫」</t>
  </si>
  <si>
    <t>1071114基府教學參字第1070251428號</t>
  </si>
  <si>
    <t>原補助12萬元，上年度結轉12萬元。</t>
  </si>
  <si>
    <t>A107N9</t>
  </si>
  <si>
    <t>1071016基府教學參字第1070247411B號</t>
  </si>
  <si>
    <t xml:space="preserve">原補助50萬元，上年度結轉36萬3,151元。
</t>
  </si>
  <si>
    <t>請補附核定公文</t>
  </si>
  <si>
    <t xml:space="preserve">教育處107年高中精進計畫補助款
</t>
  </si>
  <si>
    <t>A107P8</t>
  </si>
  <si>
    <t>基隆市107學年度學校特色博覽會經費</t>
  </si>
  <si>
    <t xml:space="preserve">1071218基府教學參字第1070258154A號
</t>
  </si>
  <si>
    <t>已執行完畢，2月已開款。</t>
  </si>
  <si>
    <t>顧書華</t>
  </si>
  <si>
    <t>02/01支052
02/01支053</t>
  </si>
  <si>
    <t xml:space="preserve">107年度地方教育發展基金-國民中學教育-中央政府補助國民中學教育-會費、捐助、補助、分攤、照護、救濟與交通活動費-補貼(償)、獎勵、慰問、照護與救濟-其他#1
</t>
  </si>
  <si>
    <t>B107C8</t>
  </si>
  <si>
    <t>107學年度第1學期國民中小學學生無力繳交代收代辦費</t>
  </si>
  <si>
    <t>1071016基府教國參字第1070245604號</t>
  </si>
  <si>
    <r>
      <t>107年度已完成核結(核定金額2,050元)，</t>
    </r>
    <r>
      <rPr>
        <sz val="12"/>
        <color indexed="10"/>
        <rFont val="標楷體"/>
        <family val="4"/>
      </rPr>
      <t>惟108/3經本府教育處審核，請本校應按比例繳回節餘款121元。(簽准由本校教育儲畜專戶支應)</t>
    </r>
    <r>
      <rPr>
        <sz val="12"/>
        <rFont val="標楷體"/>
        <family val="4"/>
      </rPr>
      <t xml:space="preserve">
</t>
    </r>
  </si>
  <si>
    <t>03/26支126</t>
  </si>
  <si>
    <t xml:space="preserve">108年度地方教育發展基金-一般行政管理計畫-行政管理及推展-人員維持費-用人費用-正式員額薪資-職員薪金
</t>
  </si>
  <si>
    <t>B108A3</t>
  </si>
  <si>
    <t>108年服務獎章獎勵金</t>
  </si>
  <si>
    <t>1080312基府教國參字第1080209677號</t>
  </si>
  <si>
    <t>1080101
1081231</t>
  </si>
  <si>
    <t>郭美綺</t>
  </si>
  <si>
    <t xml:space="preserve">108年度地方教育發展基金-一般行政管理計畫-行政管理及推展-教職員退休及撫卹給付-用人費用-退休及卹償金-職員退休及離職金
</t>
  </si>
  <si>
    <t>B108A4</t>
  </si>
  <si>
    <t xml:space="preserve">108年退休金、撫慰金及退休人員年終慰問金 </t>
  </si>
  <si>
    <t>第1-5次補助122萬5,999元，上年度結轉7萬6,558元。</t>
  </si>
  <si>
    <t>108年現金給與補償金</t>
  </si>
  <si>
    <t xml:space="preserve">108年度地方教育發展基金-一般行政管理計畫-行政管理及推展-教職員退休及撫卹給付-用人費用-福利費-其他福利費
</t>
  </si>
  <si>
    <t>B108A8</t>
  </si>
  <si>
    <t>108年子女教育補助費</t>
  </si>
  <si>
    <t xml:space="preserve">1071217基府教國參字第1070258442號
</t>
  </si>
  <si>
    <t xml:space="preserve">108年度地方教育發展基金-一般行政管理計畫-行政管理及推展-教職員退休及撫卹給付-用人費用-福利費-其他福利費
</t>
  </si>
  <si>
    <t>B108A9</t>
  </si>
  <si>
    <t>108年婚喪及生育補助費</t>
  </si>
  <si>
    <t xml:space="preserve">1071126基府教國參字第1070252989號
</t>
  </si>
  <si>
    <t>原補助249,375元,上年度結轉249,375元,屬108年度經費</t>
  </si>
  <si>
    <t>01/03支005</t>
  </si>
  <si>
    <t>B108D7</t>
  </si>
  <si>
    <t xml:space="preserve">因應「基本工資」調整預算內外包及臨時人員薪資準備金
</t>
  </si>
  <si>
    <t>1071210基府教國參字第1070254998號</t>
  </si>
  <si>
    <t>李麗真</t>
  </si>
  <si>
    <t xml:space="preserve">108年度地方教育發展基金─社會教育計
畫─社會教育─社會教育行政及督導─會費、捐助、補助、分攤、照護、救濟與交流活動費─競賽及交流活動費
─技能競賽(#1)
</t>
  </si>
  <si>
    <t>C108C1</t>
  </si>
  <si>
    <t xml:space="preserve">107學度全國學生音樂比賽及
師生鄉土歌謠比賽
</t>
  </si>
  <si>
    <t>1070212_基府教終參字第1080205883H號</t>
  </si>
  <si>
    <t>1080301
1080430</t>
  </si>
  <si>
    <t>李昕儀</t>
  </si>
  <si>
    <t>03/14支105</t>
  </si>
  <si>
    <t xml:space="preserve">107年中央政府補助建築及設備經費-購建固定資產、無形資產及非理財目的之長期投資-購置固定資產-擴充改良房屋建築及設備#3-3；營建及修建工程-教育局(處)營建及修建工程-購建固定資產、無形資產及非理財目的之長期投資-購置固定資產-擴充改良房屋及建築及設備#101-3
</t>
  </si>
  <si>
    <t>D10701</t>
  </si>
  <si>
    <t>106年充實體育器材及運動場地新(整)建-碇內國中戶外跑道整修工程</t>
  </si>
  <si>
    <t>1070425基府教體參字第1070217808號
1070716基府教體參字第1070232662號</t>
  </si>
  <si>
    <t>原補助369萬7,369元，上年度結轉368萬1,871元。</t>
  </si>
  <si>
    <t>找公文</t>
  </si>
  <si>
    <t xml:space="preserve">本府地方教育發展基金-體育及衛生教育計畫-體育及衛生教育-學生衛生保健-會費、捐助、補助、分攤、照護、救濟與交流活動費-補貼(償)、獎勵、慰問、照
護與救濟-其他
</t>
  </si>
  <si>
    <t>107年度9-12月午餐補助經費(含轉入學生)</t>
  </si>
  <si>
    <t xml:space="preserve">1071020基府教體參字第1070250008號
1071211基府教體參字第1070257541號
</t>
  </si>
  <si>
    <t>原補助63萬9,800元，上年度結轉4,600元。(待轉帳)</t>
  </si>
  <si>
    <t>楊金枝</t>
  </si>
  <si>
    <t xml:space="preserve">107年度地方教育發展基金-體育及衛生教育-體育教學及活動-會費、捐助、補助、分攤、照護、救濟與交流活動費-補貼(償)、獎勵、慰問、照護與救濟-獎勵費用
</t>
  </si>
  <si>
    <t>D107C3</t>
  </si>
  <si>
    <t>107年午餐採用國產可追溯生鮮食材獎勵金8-10月份</t>
  </si>
  <si>
    <t xml:space="preserve">1071217基府教體參字第1070257728號
</t>
  </si>
  <si>
    <t>原補助6萬9,968元，上年度結轉6萬9,968元。</t>
  </si>
  <si>
    <t>何碧珠</t>
  </si>
  <si>
    <t xml:space="preserve">地方教育發展基金-體育及衛生教育計畫-學生衛生保健-會費、捐助、補助、分攤、照護、救濟與交流活動費-補貼、獎勵、慰問、照護與救濟-其他補貼、獎勵、慰問、照護與救濟
</t>
  </si>
  <si>
    <t>D108A4</t>
  </si>
  <si>
    <t>108年度寒假期間學生午餐費補助經費</t>
  </si>
  <si>
    <t xml:space="preserve">1080307基府教體參字第1080209971號
</t>
  </si>
  <si>
    <t>陳正賢</t>
  </si>
  <si>
    <t xml:space="preserve">地方教育發展基金-體育及衛生教育計畫-學生衛生保健-會費、捐助、補助、分攤、照護、救濟與交流活動費-補貼、獎勵、慰問、照護與救濟-獎勵費用
</t>
  </si>
  <si>
    <t>D108A7</t>
  </si>
  <si>
    <t>107年11月至108年1月午餐採用國產可追溯生鮮食材獎勵金經費</t>
  </si>
  <si>
    <t>1080305基府教體參字第1080209305號</t>
  </si>
  <si>
    <t>10711
10801</t>
  </si>
  <si>
    <t xml:space="preserve">108年中央補助本府體育教學與活動經費-會費、捐助、補助、分攤、照護、救濟與交流活動費-捐助、補助與獎助-補(協)助政府機關(構)#1-2
</t>
  </si>
  <si>
    <t>D108A8</t>
  </si>
  <si>
    <t xml:space="preserve">108年第1期(107學年度第2學期)健康促進實施計畫
</t>
  </si>
  <si>
    <t>1080122基府教體參字第1080203651號</t>
  </si>
  <si>
    <t>1080201
1080630</t>
  </si>
  <si>
    <t>吳俊萱</t>
  </si>
  <si>
    <t xml:space="preserve">107年度本市地方教育發展基金─基隆市政府教育處─特殊教育─特殊教育學生公費及獎補助─會費、捐助、補助、分攤、救助(濟)與交流活動費─捐助、補助與獎助─獎助學員生給與
</t>
  </si>
  <si>
    <t>E107H1</t>
  </si>
  <si>
    <t>1071214基府教特參字第1070256798號</t>
  </si>
  <si>
    <t>原補助1萬5,000元，上年度結轉1萬5,000元。</t>
  </si>
  <si>
    <t>李宇珍</t>
  </si>
  <si>
    <t xml:space="preserve">特殊教育計畫─特殊教育─107年度─中央政府補助特殊教育經費─其他─其他支出─其他#201
</t>
  </si>
  <si>
    <t>E107O1</t>
  </si>
  <si>
    <t>國民中小學及公立幼兒園特殊教育教材補助費</t>
  </si>
  <si>
    <t>1071210基府教特參字第1070257224號</t>
  </si>
  <si>
    <t>原補助1萬元，上年度結轉1萬元。</t>
  </si>
  <si>
    <t xml:space="preserve">本府地方教育發展基金專戶#0146，計畫代碼307021；特殊教育計畫-特殊教育-特殊教育行政及督導-其他-其他支出-其他#1
</t>
  </si>
  <si>
    <t>E107T2</t>
  </si>
  <si>
    <t>107學年度基隆市國民中學區域職
業試探與體驗示範中心-碇內中心-第1期</t>
  </si>
  <si>
    <t>1070827基府教特參字第1070238744號</t>
  </si>
  <si>
    <r>
      <rPr>
        <sz val="12"/>
        <color indexed="10"/>
        <rFont val="標楷體"/>
        <family val="4"/>
      </rPr>
      <t>原補助25萬9,244元</t>
    </r>
    <r>
      <rPr>
        <sz val="12"/>
        <rFont val="標楷體"/>
        <family val="4"/>
      </rPr>
      <t xml:space="preserve">，上年度結轉14萬1,536元；原補助90萬元，上年度結轉90萬元。
</t>
    </r>
  </si>
  <si>
    <t>韓嫻</t>
  </si>
  <si>
    <t>待查</t>
  </si>
  <si>
    <t>特殊教育計畫─特殊教育─特殊教育行政及督導─旅運費─國內旅費</t>
  </si>
  <si>
    <t>E10801</t>
  </si>
  <si>
    <t xml:space="preserve">2019人權課程與教學研討會
</t>
  </si>
  <si>
    <t xml:space="preserve">1080201基府教特參字第1080204576號
</t>
  </si>
  <si>
    <t>1080109
1080110</t>
  </si>
  <si>
    <t>周珮琪</t>
  </si>
  <si>
    <t>03/26支127</t>
  </si>
  <si>
    <t xml:space="preserve">特殊教育計畫－特殊教育－108年度－特殊教育行政及督導－一般服務費－計時與計件人員酬金
</t>
  </si>
  <si>
    <t>E108K1</t>
  </si>
  <si>
    <t xml:space="preserve">教師助理員及特教學生助理人員經費-107年度第2期特教學生助理人員延長僱用
</t>
  </si>
  <si>
    <t>1080115基府教特參字第1080201023A號</t>
  </si>
  <si>
    <t>1080101
1080227</t>
  </si>
  <si>
    <t>108/03</t>
  </si>
  <si>
    <t xml:space="preserve">02/12支055
02/22支076
02/22支077
03/01支081
03/25支123
</t>
  </si>
  <si>
    <t>特殊教育─特殊教育計畫─108年度─中央補助特殊教育經費─其他─其他#2</t>
  </si>
  <si>
    <t xml:space="preserve">108年度第1期特教學生助理人員經費
</t>
  </si>
  <si>
    <t>1080226基府教特參字第1080206899號</t>
  </si>
  <si>
    <t xml:space="preserve">03/22支116
03/22支120
03/25支123
</t>
  </si>
  <si>
    <t xml:space="preserve">特殊教育計畫-特殊教育-108年度-特殊教育行政及督導-其他-其他支出-其他#2
</t>
  </si>
  <si>
    <t>E108S1</t>
  </si>
  <si>
    <t xml:space="preserve">國中技藝教育經費-107學年度基隆市區域職業試探與體驗示範中心-碇內中心揭牌典禮活動
</t>
  </si>
  <si>
    <t>1080117基府教特參字第1080202632號</t>
  </si>
  <si>
    <t>1080101
1080130</t>
  </si>
  <si>
    <t>108/02</t>
  </si>
  <si>
    <t>02/13支63</t>
  </si>
  <si>
    <t>特殊教育計畫-特殊教育-特殊教育行政及督導-其他-其他支出-其他#2</t>
  </si>
  <si>
    <t xml:space="preserve">107學年度國民中學技藝教育課程」第2期第1次（108年1月）開班費用暨遴輔費（108年1-6月）經費
</t>
  </si>
  <si>
    <t>1080221基府教特參字第1080207350號</t>
  </si>
  <si>
    <t>1080101
1080630</t>
  </si>
  <si>
    <t>備註：1.本表請於次月五日前以電子檔傳送本府教育處全球資訊網/公務填報，俾利彙辦。</t>
  </si>
  <si>
    <t xml:space="preserve">      2.本月報紙本應併同當月份會計報告送本府主計處，另一份請留存學校，俾利查核。</t>
  </si>
  <si>
    <t xml:space="preserve">      3.補助計畫應依該辦法第四條之規定，應依據撥款年度及計畫項目分設明細科目。</t>
  </si>
  <si>
    <t xml:space="preserve">      4.本表係屬年度累計表，所填補助計畫案應每月累計填寫。(例如:12月份之月報應含全年度之補助計畫)</t>
  </si>
  <si>
    <t>主辦會計:</t>
  </si>
  <si>
    <t>機關長官:</t>
  </si>
  <si>
    <t xml:space="preserve">108年度地方教育發展基金-國民教育計畫-國民中學教育-國民中學教育行政及督導-服務費用-一般服務費用-計時與計件人員酬金
</t>
  </si>
  <si>
    <t>1080101
1081231</t>
  </si>
  <si>
    <t>中華民國108年01月01日至108年04月30日止</t>
  </si>
  <si>
    <t>A107N7</t>
  </si>
  <si>
    <t>原補助24萬4,600元，上年度結轉14萬216元。</t>
  </si>
  <si>
    <t>A108A7</t>
  </si>
  <si>
    <t>107學年度科技領域總體計畫(含子計畫)－科技領域課程所需外部人力運用經費</t>
  </si>
  <si>
    <t>陳俊榮</t>
  </si>
  <si>
    <t>1080325基府教學參字第1080211783A號</t>
  </si>
  <si>
    <t>1080325
1080731</t>
  </si>
  <si>
    <t>A108D3</t>
  </si>
  <si>
    <t>107學年度第2學期軍公教遺族及傷殘榮軍子女就學費用優待補助</t>
  </si>
  <si>
    <t>1080315基府教學參字第1080210246號</t>
  </si>
  <si>
    <t>陳盈如</t>
  </si>
  <si>
    <t>10802
10806</t>
  </si>
  <si>
    <t>A108J9</t>
  </si>
  <si>
    <t>A108L5</t>
  </si>
  <si>
    <t>10708
10801</t>
  </si>
  <si>
    <t>柯宜君</t>
  </si>
  <si>
    <t>柯宜君</t>
  </si>
  <si>
    <t>1080211基府教學參字第1080205734號</t>
  </si>
  <si>
    <t>應付代收代付款＃0146（107085）</t>
  </si>
  <si>
    <t>10802
10805</t>
  </si>
  <si>
    <t>1080319基府教特參字第1080209248號</t>
  </si>
  <si>
    <t>108年度地方教育發展基金─國民教育計畫─國民小學教育計畫─國民小學教育行政及督導─材料用品費─用品消耗─其他</t>
  </si>
  <si>
    <t>簡明毅</t>
  </si>
  <si>
    <t>1080321基府教學參字第1080212229號</t>
  </si>
  <si>
    <t xml:space="preserve">107學年度下學期「市屬公立國民中小學學生教科圖書經費」－107學年度第2學期視障及學障教科書經費
</t>
  </si>
  <si>
    <t>10802
10806</t>
  </si>
  <si>
    <t>A108N5</t>
  </si>
  <si>
    <t>1080315基府教學參字第1080210316號</t>
  </si>
  <si>
    <t>應付代收款#0146(108020)</t>
  </si>
  <si>
    <t xml:space="preserve">108年度1月至7月國民中小學專任輔導教師薪資暨107年度年終獎金
</t>
  </si>
  <si>
    <t>E108B1</t>
  </si>
  <si>
    <t>1080311基府教特參字第1080210359號</t>
  </si>
  <si>
    <t>10801
10807</t>
  </si>
  <si>
    <t>王苑詩</t>
  </si>
  <si>
    <t>E108D2</t>
  </si>
  <si>
    <t xml:space="preserve">「107年度暨107學年度第2學期辦理中輟生預防追蹤與復學輔導工作實施計畫」高關懷課程補助
</t>
  </si>
  <si>
    <t>1080320基府教特參字第1080212147號</t>
  </si>
  <si>
    <t>1080101
1080731</t>
  </si>
  <si>
    <t>E108J1</t>
  </si>
  <si>
    <t>107學年度第2學期身心障礙學生專業團隊服務經費</t>
  </si>
  <si>
    <t>1080306基府教參字第1080207546A號</t>
  </si>
  <si>
    <t>10802
10806</t>
  </si>
  <si>
    <t>Z10802</t>
  </si>
  <si>
    <t xml:space="preserve">107學年度辦理十二年國民基本教育課程綱要前導學校協作計畫經費-經常門-第1期
</t>
  </si>
  <si>
    <t>107學年度辦理十二年國民基本教育課程綱要前導學校協作計畫-經常門-第1期</t>
  </si>
  <si>
    <t>原補助2萬6,400元，上年度結轉2萬6,400元。</t>
  </si>
  <si>
    <t>107學年度科技領域總體計畫(含子計畫)－107學年度充實公立國民中學生活科技領域教室設備</t>
  </si>
  <si>
    <t>10801
10806</t>
  </si>
  <si>
    <t>李麗真</t>
  </si>
  <si>
    <t>1071123基府教學參字第1070249430號</t>
  </si>
  <si>
    <t xml:space="preserve">(1)108年度地方教育發展基金－國民小學教育—國民小學教育行政及督導—材料及用品費—用品消耗—其他
(2)108年度地方教育發展基金─建築及設備計畫－其他設備－教育局(處)其他設備－購建固定資產、無形資產及非理財目的之長期投資－購置固定資產－購置雜項設備＃4
</t>
  </si>
  <si>
    <t>A108N7</t>
  </si>
  <si>
    <t>108年度學校特色博覽會</t>
  </si>
  <si>
    <t>1080403_基府教學參字第1080214756A號</t>
  </si>
  <si>
    <t>10801
10806</t>
  </si>
  <si>
    <t>D108A2</t>
  </si>
  <si>
    <t>108年1-6月國民中小學午餐補助經費</t>
  </si>
  <si>
    <t>1080402基府教體參字第1080214492號</t>
  </si>
  <si>
    <t>楊金枝</t>
  </si>
  <si>
    <t xml:space="preserve">(1)108年度國民小學教育—中央政府補助國民小學教育經費—材料及用品費—用品消耗—其他用品消耗#1
(2)108年度地方教育發展基金─國民小學教育─國民小學教育行政及督導─服務費用─專業服務費─講課鐘點、稿費，出席審查及查詢費#4
</t>
  </si>
  <si>
    <t xml:space="preserve">本市108年地方教育發展基金－國民小學教育－國民小學學生公費及獎補助－會費、捐助、補助、分攤、照護、救濟與交流活動費－捐助、補助與獎助－獎助學員生給與
</t>
  </si>
  <si>
    <t xml:space="preserve">108年度地方教育發展基金─國民小學教育─國民小學教育行政及督導─材料及用品費─用品消耗─其他用品消耗
</t>
  </si>
  <si>
    <t xml:space="preserve">(1)中央補助款由應付代收款#0146
(2)本府自籌款動支科目：經常門-「國民小學教育-國民小學教育行政及督導-其他-其他支出-其他#8」
</t>
  </si>
  <si>
    <t xml:space="preserve">107學年度下學期「市屬公立國民中小學學生教科圖書經費」－107學年度第2學期教科書經費
</t>
  </si>
  <si>
    <t xml:space="preserve">108年度十二年國民基本教育精進國民中小學教學品質計畫團務運作經費－國民教育輔導團各領域暨議題輔導小組輔導員-107學年度第2學期交通費
</t>
  </si>
  <si>
    <t xml:space="preserve">「本市107年度藝術與美感深耕（整體）計畫」經費（108年第1期）
</t>
  </si>
  <si>
    <t xml:space="preserve">108年地方教育發展基金-高中教育-中央政府補助高級中學教育經費-其他-其他支出-其他#4
</t>
  </si>
  <si>
    <r>
      <t>107年度已完成核結(核定金額2,050元)，</t>
    </r>
    <r>
      <rPr>
        <sz val="12"/>
        <color indexed="10"/>
        <rFont val="標楷體"/>
        <family val="4"/>
      </rPr>
      <t xml:space="preserve">惟108/3經本府教育處審核，請本校應按比例繳回節餘款121元。(簽准由本校教育儲畜專戶支應)
</t>
    </r>
    <r>
      <rPr>
        <sz val="12"/>
        <rFont val="標楷體"/>
        <family val="4"/>
      </rPr>
      <t xml:space="preserve">
</t>
    </r>
  </si>
  <si>
    <t xml:space="preserve">108年度地方教育發展基金-一般行政管理計畫-行政管理及推展-人員維持費-用人費用-正式員額薪資-職員薪金
</t>
  </si>
  <si>
    <t xml:space="preserve">108年度地方教育發展基金-一般行政管理計畫-行政管理及推展-教職員退休及撫卹給付-用人費用-福利費-其他福利費
</t>
  </si>
  <si>
    <t xml:space="preserve">108年度地方教育發展基金─社會教育計畫─社會教育─社會教育行政及督導─會費、捐助、補助、分攤、照護、救濟與交流活動費─競賽及交流活動費─技能競賽(#1)
</t>
  </si>
  <si>
    <t xml:space="preserve">本府地方教育發展基金-體育及衛生教育計畫-體育及衛生教育-學生衛生保健-會費、捐助、補助、分攤、照護、救濟與交流活動費-補貼(償)、獎勵、慰問、照護與救濟-其他
</t>
  </si>
  <si>
    <t xml:space="preserve">地方教育發展基金-體育及衛生教育計畫-體育及衛生教育-學生衛生保健-會費、捐助、補助、分攤、照護、救濟與交流活動費-補貼、獎勵、慰問、照護與救濟-其他補貼、獎勵、慰問、照護與救濟
</t>
  </si>
  <si>
    <t xml:space="preserve">地方教育發展基金-體育及衛生教育計畫-學生衛生保健-會費、捐助、補助、分攤、照護、救濟與交流活動費-補貼、獎勵、慰問、照護與救濟-獎勵費用
</t>
  </si>
  <si>
    <t xml:space="preserve">107年度本市地方教育發展基金─基隆市政府教育處─特殊教育─特殊教育學生公費及獎補助─會費、捐助、補助、分攤、救助(濟)與交流活動費─捐助、補助與獎助─獎助學員給與
</t>
  </si>
  <si>
    <t xml:space="preserve">(1)由特殊教育計畫-特殊教育-中央政府補助特殊教育經費-用人費用-正式員額薪資-職員薪金#1
(2)一般行政管理計畫-行政管理及推展-人員維持費-用人費用-正式員額薪資-職員薪金
</t>
  </si>
  <si>
    <t xml:space="preserve">(1)特殊教育計畫-特殊教育-108年度-中央政府補助特殊教育經費-其他-其他支出-其他#3
(2)特殊教育計畫-特殊教育-108年度-特殊行政及督導-其他-其他支出-其他#3
</t>
  </si>
  <si>
    <t xml:space="preserve">108年度本市地方教育發展基金─特殊教育計畫─特殊教育─中央政府補助特殊教育經費─其他─其他支出─其他#2
</t>
  </si>
  <si>
    <t xml:space="preserve">108年度地方教育發展基金-購置固定資產、無形資產及非理財目的之長期投資-購建固定資產-購置雜項設備#4-18
</t>
  </si>
  <si>
    <t>編
號</t>
  </si>
  <si>
    <t xml:space="preserve">107地方教育發展基金—國民中學教育—國民中學教育行政及督導-服務費用-修理保養及保固費-一般房屋修護
</t>
  </si>
  <si>
    <t xml:space="preserve">原補助15萬9,585元，上年度結轉159,585元。
</t>
  </si>
  <si>
    <t xml:space="preserve">1071210基府教學參字第1070257174號(處務公告-2018-3-27)
</t>
  </si>
  <si>
    <t>C108B2</t>
  </si>
  <si>
    <t>工友陳美珍一次退休金</t>
  </si>
  <si>
    <t>1080412基府行庶壹字第1080213760號</t>
  </si>
  <si>
    <t>10806
10806</t>
  </si>
  <si>
    <t xml:space="preserve">108年度地方教育發展基金-一般行政管理計畫-行政管理及推展-教職員退休及撫卹給付-用人費用-退休及卹償金-職員退休及離職金#4
</t>
  </si>
  <si>
    <t>B108A2</t>
  </si>
  <si>
    <t>107年全國語文競賽績優選手獎勵金</t>
  </si>
  <si>
    <t>1080304基府教終參字第1080206693號</t>
  </si>
  <si>
    <t xml:space="preserve">108年度地方教育發展基金-社會教育計畫-社會教育-社會教育行政及督導-會費、捐助、補助、分攤、照護、救濟與交流活動費-補貼（償）、獎勵、慰問、救護與就計-獎勵費用（#2-1）
</t>
  </si>
  <si>
    <r>
      <rPr>
        <sz val="12"/>
        <color indexed="10"/>
        <rFont val="標楷體"/>
        <family val="4"/>
      </rPr>
      <t>原補助25萬9,244元</t>
    </r>
    <r>
      <rPr>
        <sz val="12"/>
        <rFont val="標楷體"/>
        <family val="4"/>
      </rPr>
      <t xml:space="preserve">，上年度結轉14萬1,536元；原補助90萬元，上年度結轉90萬元。
</t>
    </r>
  </si>
  <si>
    <t>中華民國108年01月01日至108年05月31日止</t>
  </si>
  <si>
    <t>A108J9</t>
  </si>
  <si>
    <t>A108J6</t>
  </si>
  <si>
    <t>顧書華</t>
  </si>
  <si>
    <t>108年國中畢業生適性入學宣導講師到校導經費</t>
  </si>
  <si>
    <t>1080101
1080331</t>
  </si>
  <si>
    <t>Z10801</t>
  </si>
  <si>
    <t>108年度學生活動中心設備更新</t>
  </si>
  <si>
    <t>陳俊榮</t>
  </si>
  <si>
    <t>05/03支186</t>
  </si>
  <si>
    <t>05/07支196</t>
  </si>
  <si>
    <t>05/10支215
05/16支221</t>
  </si>
  <si>
    <t>05/09支205</t>
  </si>
  <si>
    <t xml:space="preserve">107學年度辦理十二年國民基本教育課程綱要前導學校協作計畫經費-經常門-第1.2期
</t>
  </si>
  <si>
    <t>A108C2</t>
  </si>
  <si>
    <t xml:space="preserve">107學年度國民中小學補救教學實施方案第2階段學校開班經費
</t>
  </si>
  <si>
    <t>1080423基府教學參字第1080215862號</t>
  </si>
  <si>
    <t>108年度應付代收款#0146（108021）</t>
  </si>
  <si>
    <t>陳俊榮</t>
  </si>
  <si>
    <t>A108K6</t>
  </si>
  <si>
    <t xml:space="preserve">107學年度第2學期國教輔導團各學習領域/議題小組輔導員代課鐘點費
</t>
  </si>
  <si>
    <t>1080403基府教學參字第1080214899號</t>
  </si>
  <si>
    <t>A108K7</t>
  </si>
  <si>
    <t>10802
10806</t>
  </si>
  <si>
    <t>應付代收代付款＃0146（108025）</t>
  </si>
  <si>
    <t>應付代收代付款＃0146（108025）</t>
  </si>
  <si>
    <t xml:space="preserve">107學年度直轄市、縣(市)推動十二年國民基本教育精進國中小教學品質計畫-團務運作第2期
</t>
  </si>
  <si>
    <t>陳正賢</t>
  </si>
  <si>
    <t>1080411基府教學參字第1080215713號</t>
  </si>
  <si>
    <t>A108N4</t>
  </si>
  <si>
    <t xml:space="preserve">107學年度第二學期國中校園英語主播經費
</t>
  </si>
  <si>
    <t>10803
10806</t>
  </si>
  <si>
    <t>1080402基府教學參字第1080209027號</t>
  </si>
  <si>
    <t xml:space="preserve">108年地方教育發展基金－國民小學教育計畫－國民小學教育行政及督導－其他－其他支出－其他#8
</t>
  </si>
  <si>
    <t>1080422_基府教國參字第1080214523號</t>
  </si>
  <si>
    <t>D108A5</t>
  </si>
  <si>
    <t xml:space="preserve">107學年度學生健康檢查矯治費補助經費
</t>
  </si>
  <si>
    <t xml:space="preserve">108年地方教育發展基金-體育及衛生教育計畫-學生衛生保健-服務費用-專業服務費-其他專業服務費#303
</t>
  </si>
  <si>
    <t>1080419基府教體參字第1080217295號</t>
  </si>
  <si>
    <t>宋明女</t>
  </si>
  <si>
    <t>E108G1</t>
  </si>
  <si>
    <t>108年度國中組學務工作資源中心學校實施計畫經費</t>
  </si>
  <si>
    <t>1080401
1081231</t>
  </si>
  <si>
    <t>1080501基府教特參字第1080217789號</t>
  </si>
  <si>
    <t>E108L1</t>
  </si>
  <si>
    <t>1080418基府特教參字第1080213946號</t>
  </si>
  <si>
    <t xml:space="preserve">108年度(1-6月)特殊教育輔導團員減授課鐘點所需代課鐘點費補助經費
</t>
  </si>
  <si>
    <t>E108T2</t>
  </si>
  <si>
    <t>韓嫻</t>
  </si>
  <si>
    <t>1080422基府特教參字第108027309號</t>
  </si>
  <si>
    <t xml:space="preserve">107學年度基隆市國民中學區域職業試探與體驗示範中心第2期經費
</t>
  </si>
  <si>
    <t xml:space="preserve">(1)52萬8,000元整由本府地方教育發展基金專戶應代收代付款#0146（計畫代碼308005）項下支應。
(2)7萬2,000元整由特殊教育計畫-特殊教育-特殊教育行政及督導-其他-其他支出-其他#2（子目代碼E108T2）項下支應。
</t>
  </si>
  <si>
    <t>1080314基府教學參字第1080210616號</t>
  </si>
  <si>
    <t>1080301
1080430</t>
  </si>
  <si>
    <t xml:space="preserve">108年度地方教育發展基金-購置固定資產、無形資產及非理財目的之長期投資-購建固定資產-購置雜項設備#4
</t>
  </si>
  <si>
    <t>107學年度辦理十二年國民基本教育課程綱要前導學校協作計畫-經常門-第1~2期</t>
  </si>
  <si>
    <t xml:space="preserve">學校輔導訪視計畫之績優學校獎勵金 </t>
  </si>
  <si>
    <t xml:space="preserve">107學年度補救教學實施方案-第1階段第1-2梯次開班經費
</t>
  </si>
  <si>
    <t xml:space="preserve">1080215基府教學參字第1080206778號
</t>
  </si>
  <si>
    <t>05/30支253</t>
  </si>
  <si>
    <t>第1-7次補助175萬6,833元，上年度結轉7萬6,558元。</t>
  </si>
  <si>
    <t>1080510_基府教國參字第1080090059號</t>
  </si>
  <si>
    <t>1071210基府教國參字第1070254998號</t>
  </si>
  <si>
    <t>校內分設
科目或代號</t>
  </si>
  <si>
    <t xml:space="preserve">原補助15萬9,585元，上年度結轉159,585元。
</t>
  </si>
  <si>
    <t xml:space="preserve">1080212基府教學參字第1080205877號
</t>
  </si>
  <si>
    <t xml:space="preserve">1080305基府教學參字第1080207598號
</t>
  </si>
  <si>
    <t>1070521基府教學參字第1070222247號</t>
  </si>
  <si>
    <t xml:space="preserve">1071127基府教學參字第1070252902號
</t>
  </si>
  <si>
    <t xml:space="preserve">1070413基府教學參字第1070215316號
</t>
  </si>
  <si>
    <t xml:space="preserve">1071203基府教學參字第1070255500號
</t>
  </si>
  <si>
    <t xml:space="preserve">1071109基府教學參字第1070252004號
</t>
  </si>
  <si>
    <t>1080423基府教學參字第1080217560號</t>
  </si>
  <si>
    <t xml:space="preserve">107-2需求數72,991元，扣減107-1剩餘數19 ,810元，107-2實際撥款數53,181元。
</t>
  </si>
  <si>
    <t>1080510_基府教國參字第1080090059號</t>
  </si>
  <si>
    <t xml:space="preserve">108年度地方教育發展基金-一般行政管理計畫-行政管理及推展-教職員退休及撫卹給付-用人費用-福利費-其他福利費
</t>
  </si>
  <si>
    <t xml:space="preserve">原補助249,375元,上年度結轉249,375元,屬108年度經費
</t>
  </si>
  <si>
    <t xml:space="preserve">108年度地方教育發展基金-社會教育計畫-社會教育-社會教育行政及督導-會費、捐助、補助、分攤、照護、救濟與交流活動費-補貼（償）、獎勵、慰問、救護與就計-獎勵費用（#2-1）
</t>
  </si>
  <si>
    <t>1070716基府教體參字第1070232662號</t>
  </si>
  <si>
    <t xml:space="preserve">1071211基府教體參字第1070257541號
</t>
  </si>
  <si>
    <t xml:space="preserve">107年度本市地方教育發展基金─基隆市政府教育處─特殊教育─特殊教育學生公費及獎補助─會費、捐助、補助、分攤、救助(濟)與交流活動費─捐助、補助與獎助─獎助學員給與
</t>
  </si>
  <si>
    <t xml:space="preserve">本府地方教育發展基金專戶#0146，計畫代碼307021；特殊教育計畫-特殊教育-特殊教育行政及督導-其他-其他支出-其他#1
</t>
  </si>
  <si>
    <t>1080311基府教特參字第1080210359號</t>
  </si>
  <si>
    <t>特殊教育計畫－特殊教育－108年度－特殊教育行政及督導－一般服務費－計時與計件人員酬金</t>
  </si>
  <si>
    <t>教師助理員及特教學生助理人員經費-107年度第2期特教學生助理人員延長僱用</t>
  </si>
  <si>
    <t>1080115基府教特參字第1080201023A號</t>
  </si>
  <si>
    <t xml:space="preserve">107地方教育發展基金—國民中學教育—國民中學教育行政及督導-服務費用-修理保養及保固費-一般房屋修護
</t>
  </si>
  <si>
    <t xml:space="preserve">107地方教育發展基金—國民小學教育—中央政府補助國民小學教育經費—用人費用—正式員額薪資—職員薪金#2
</t>
  </si>
  <si>
    <t xml:space="preserve">107學年度增置專長教師員額實施計畫(國中1000專家)經費--第1-3期 
</t>
  </si>
  <si>
    <t xml:space="preserve">107學年度直轄市、縣(市)推動十二年國民基本教育精進國民中小學教學品計畫-衍生勞健保經費
 </t>
  </si>
  <si>
    <t xml:space="preserve">107學年度直轄市、縣(市)推動十二年國民基本教育精進國民中小學教學品計畫-團務運作經費
</t>
  </si>
  <si>
    <t xml:space="preserve">107學年度直轄市、縣(市)推動十二年國民基本教育精進國民中小學教學品計畫-學校層級-國中綜合活動非專長授課增能研習經費
</t>
  </si>
  <si>
    <t xml:space="preserve">原補助24萬4,600元，上年度結轉14萬216元；第2期補助275,400元。
</t>
  </si>
  <si>
    <t xml:space="preserve">原補助2萬元,上年度結轉1萬273元。
</t>
  </si>
  <si>
    <t xml:space="preserve">原補助6萬元,上年度結轉4,885元。
</t>
  </si>
  <si>
    <t xml:space="preserve">1080329_基府教學參字第1080212668A號
</t>
  </si>
  <si>
    <t xml:space="preserve">107學年度第2學期國教輔導團各學習領域/議題小組輔導員勞健保、勞退金及二代健保補充保費
</t>
  </si>
  <si>
    <t xml:space="preserve">(1)中央補助款：應付代收款＃0146（108025）。
(2)本府自籌款：108年地方教育發展基金－國民小學教育－國民小學教育行政及督導－其他－其他支出－其他＃8
</t>
  </si>
  <si>
    <r>
      <t>107年度已完成核結(核定金額2,050元)，</t>
    </r>
    <r>
      <rPr>
        <sz val="12"/>
        <color indexed="10"/>
        <rFont val="標楷體"/>
        <family val="4"/>
      </rPr>
      <t xml:space="preserve">惟108/3經本府教育處審核，請本校應按比例繳回節餘款121元。(簽准由本校教育儲畜專戶支應)
</t>
    </r>
  </si>
  <si>
    <t xml:space="preserve">108年度地方教育發展基金-一般行政管理計畫-行政管理及推展-人員維持費-用人費用-正式員額薪資-職員薪金
</t>
  </si>
  <si>
    <t xml:space="preserve">108年度地方教育發展基金-一般行政管理計畫-行政管理及推展-教職員退休及撫卹給付-用人費用-福利費-其他福利費
</t>
  </si>
  <si>
    <t xml:space="preserve">地方教育發展基金-體育及衛生教育計畫-學生衛生保健-會費、捐助、補助、分攤、照護、救濟與交流活動費-補貼、獎勵、慰問、照護與救濟-獎勵費用
</t>
  </si>
  <si>
    <r>
      <rPr>
        <sz val="12"/>
        <color indexed="10"/>
        <rFont val="標楷體"/>
        <family val="4"/>
      </rPr>
      <t>原補助25萬9,244元</t>
    </r>
    <r>
      <rPr>
        <sz val="12"/>
        <rFont val="標楷體"/>
        <family val="4"/>
      </rPr>
      <t xml:space="preserve">，上年度結轉14萬1,536元；原補助90萬元，上年度結轉90萬元。
</t>
    </r>
  </si>
  <si>
    <t xml:space="preserve">(1)特殊教育計畫-特殊教育-108年度-中央政府補助特殊教育經費-其他-其他支出-其他#3
(2)特殊教育計畫-特殊教育-108年度-特殊行政及督導-其他-其他支出-其他#3
</t>
  </si>
  <si>
    <t xml:space="preserve">108年度本市地方教育發展基金─特殊教育計畫─特殊教育─中央政府補助特殊教育經費─其他─其他支出─其他#2
</t>
  </si>
  <si>
    <t xml:space="preserve">特殊教育計畫─特殊教育─特殊教育行政及督導─其他─其他支出─其他#3
</t>
  </si>
  <si>
    <t xml:space="preserve">107學年度國民中學技藝教育課程」第2期第1次（108年1月）開班費用暨遴輔費（108年1-6月）經費
</t>
  </si>
  <si>
    <t xml:space="preserve">基隆市地方教育發展基金-特殊教育計畫-特殊教育-108年度-中央政府補助特殊教育經費-其他-其他支出-其他#4項下支應（應付代收子目編碼：E108L1，計畫名稱：教師特教專業知能研習經費）
</t>
  </si>
  <si>
    <t xml:space="preserve">108年度十二年國民基本教育精進國民中小學教學品質計畫團務運作經費－國民教育輔導團各領域暨議題輔導小組輔導員-107學年度第2學期交通費
</t>
  </si>
  <si>
    <t>06/04支264</t>
  </si>
  <si>
    <t>05/17支227
05/17支229</t>
  </si>
  <si>
    <t>中華民國108年01月01日至108年06月30日止</t>
  </si>
  <si>
    <t>E10802</t>
  </si>
  <si>
    <t>韓嫻</t>
  </si>
  <si>
    <t>06/17支287</t>
  </si>
  <si>
    <t>04/11支149
05/06支189
06/04支265</t>
  </si>
  <si>
    <t>A108B3</t>
  </si>
  <si>
    <t>108年度補助國民中小學閱讀推動計畫</t>
  </si>
  <si>
    <t xml:space="preserve">1080423基府教學參字第1080217816號
</t>
  </si>
  <si>
    <t xml:space="preserve">(1)17,200元：#0146(108034)
(2)2,800元：108國民小學教育-國民小學教育行政及督導-服務費用-專業服務費-講課鐘點、稿費、出席審查及查詢費#4
</t>
  </si>
  <si>
    <t>B108C7</t>
  </si>
  <si>
    <t>107學年度第2學期國民中小學無力繳交代收代辦費</t>
  </si>
  <si>
    <t>1080529基府教國參字第1080242587號</t>
  </si>
  <si>
    <t>1080201
1080731</t>
  </si>
  <si>
    <t xml:space="preserve">本府教育處地方教育發展基金108年度預算-國民中學教育-中央政府補助國民中學教育-會費、捐助、補助、分攤、照護、救濟與交流活動費-補貼、獎勵、慰問、照護與救濟-其他補貼、獎勵、慰問、照護與救濟#1
</t>
  </si>
  <si>
    <t>C108A2</t>
  </si>
  <si>
    <t>108年度資深優良教師獎勵金</t>
  </si>
  <si>
    <t>1080430基府教終參字第1080216088號</t>
  </si>
  <si>
    <t xml:space="preserve">107學年度全國學生音樂比賽及師生鄉土歌謠比賽獎勵金-直笛合奏
</t>
  </si>
  <si>
    <t>1080508處務公告(68531)</t>
  </si>
  <si>
    <t>10805
10806</t>
  </si>
  <si>
    <t xml:space="preserve">108年度地方教育發展基金-社會教育計畫-社會教育-社會教育行政及督導-會費、捐助、補助、分攤、照護、救濟與交流活動費-補貼（償）、獎勵、慰問、救護與救濟-獎勵費用（#2-2）
</t>
  </si>
  <si>
    <t xml:space="preserve">108年1-6月轉入學生及教職員廚工午餐補助經費
</t>
  </si>
  <si>
    <t>10801
10806</t>
  </si>
  <si>
    <t>楊金枝</t>
  </si>
  <si>
    <t>1080604基府教體參字第1080245335號</t>
  </si>
  <si>
    <t>1080513基府教體參字第1080240752號</t>
  </si>
  <si>
    <t xml:space="preserve">107年11月至108年1月午餐採用國產可追溯生鮮食材獎勵金經費
</t>
  </si>
  <si>
    <t xml:space="preserve">108年2月午餐採用國產可追溯生鮮食材獎勵金
</t>
  </si>
  <si>
    <t>D108B8</t>
  </si>
  <si>
    <t>108年度推動各級學校運動代表隊發展計畫經費</t>
  </si>
  <si>
    <t>1080531基府教體參字第1080244871號</t>
  </si>
  <si>
    <t>施志光</t>
  </si>
  <si>
    <t>107學年度基隆市國民中學區域職業試探與體驗示範中心-碇內中心-第1期</t>
  </si>
  <si>
    <t>108年碇內國中職探中心設備擴充採購計畫</t>
  </si>
  <si>
    <t>1080130臺教國署國字第1080008618號</t>
  </si>
  <si>
    <t xml:space="preserve">(1)37萬2,278元：#0146(307015)。
(2)5萬0,765元：本市地方教育發展基金-營建及修建工程-教育局（處）營建及修建工程-購建固定資產、無形資產及非理財目的之長期投資-購置固定資產-購置機械及設備#1
</t>
  </si>
  <si>
    <t>基隆市108年度人權教育示範學校實施計畫</t>
  </si>
  <si>
    <t>1080523基府教特參字第1080240592號</t>
  </si>
  <si>
    <t>1080501
1081231</t>
  </si>
  <si>
    <t xml:space="preserve">(1)16,400元：特殊教育計畫─特殊教育─特殊教育行政及督導─其他─其他支出─其他#3
(2)2萬3,600元：特殊教育計畫─特殊教育─108年度─中央政府補助特殊教育經費─其他─其他支出─其他#3
</t>
  </si>
  <si>
    <t>E108T1</t>
  </si>
  <si>
    <t>107學年度國中生涯發展教育計畫經費(第2期)</t>
  </si>
  <si>
    <t>1080510基府教特參字第1080090092號</t>
  </si>
  <si>
    <t>10801
10806</t>
  </si>
  <si>
    <r>
      <t>107年度已完成核結(核定金額2,050元)，</t>
    </r>
    <r>
      <rPr>
        <sz val="12"/>
        <color indexed="10"/>
        <rFont val="標楷體"/>
        <family val="4"/>
      </rPr>
      <t xml:space="preserve">惟108/3經本府教育處審核，請本校應按比例繳回節餘款121元。(簽准由本校教育儲畜專戶支應)
</t>
    </r>
  </si>
  <si>
    <t xml:space="preserve">108年度地方教育發展基金—社會教育計畫—社會教育—社會教育行政及督導—會費、捐助、補助、分攤、照護、救濟與交流活動費—補貼(償)、獎勵、慰問、救護與救濟—獎勵費用(#1-1)
</t>
  </si>
  <si>
    <t xml:space="preserve">本府地方教育發展基金-體育及衛生教育計畫-體育及衛生教育-學生衛生保健-會費、捐助、補助、分攤、照護、救濟與交流活動費-補貼、獎勵、慰問、照護與救濟-其他補貼、獎勵、慰問、照護與救濟
</t>
  </si>
  <si>
    <t xml:space="preserve">(1)教育部體育署補助款：自中央政府補助體育教學及活動經費-會費捐助補助分攤照護救濟與交流活動費-競賽及交流活動費-技能競賽
(2)本府自籌款：由體育及衛生教育-體育教學及活動-其他-其他支出-其他#2
</t>
  </si>
  <si>
    <t xml:space="preserve">(1)本府地方教育發展基金專戶應付代收款(307017)
(2)本府地方教育發展基金-特殊教育計畫-特殊教育-108年度-中央政府補助特殊教育經費-其他-其他支出-其他#6
(3)本府地方教育發展基金-特殊教育計畫-特殊教育行政及督導-108年度-其他-其他支出-其他#2
</t>
  </si>
  <si>
    <t>05/07支199
05/14支218
06/19支308</t>
  </si>
  <si>
    <t>1071012基府教特參字第1070247381號</t>
  </si>
  <si>
    <t>原補助25萬9,244元。</t>
  </si>
  <si>
    <t xml:space="preserve">原補助90萬元，上年度結轉78萬2,292元。
</t>
  </si>
  <si>
    <t xml:space="preserve">(1)79萬2,000元：本府地方教育發展基金專戶#0146(計畫代碼307021)
(2)10萬8,000元：特殊教育計畫-特殊教育-特殊教育行政及督導-其他-其他支出-其他#1
</t>
  </si>
  <si>
    <t xml:space="preserve">(1)22萬1,672元：本府地方教育發展基金專戶#0146(計畫代碼307021)
(2)3萬7,572元：特殊教育計畫-特殊教育-特殊教育行政及督導-其他-其他支出-其他#1
</t>
  </si>
  <si>
    <t xml:space="preserve">107學年度國民中學技藝教育課程」第2期第1次（108年1月）開班費用暨遴輔費（108年1-6月）經費
</t>
  </si>
  <si>
    <t xml:space="preserve">國中技藝教育經費-107學年度基隆市區域職業試探與體驗示範中心-碇內中心揭牌典禮活動
</t>
  </si>
  <si>
    <t xml:space="preserve">107學年度下學期「市屬公立國民中小學學生教科圖書經費」－107學年度第2學期教科書經費
</t>
  </si>
  <si>
    <t xml:space="preserve">107學年度第2學期國教輔導團各學習領域/議題小組輔導員勞健保、勞退金及二代健保補充保費
</t>
  </si>
  <si>
    <t xml:space="preserve">107學年度直轄市、縣(市)推動十二年國民基本教育精進國民中小學教學品計畫-團務運作經費
</t>
  </si>
  <si>
    <t xml:space="preserve">107學年度直轄市、縣(市)推動十二年國民基本教育精進國民中小學教學品計畫-學校層級-國中綜合活動非專長授課增能研習經費
</t>
  </si>
  <si>
    <t>原補助63萬9,800元，上年度結轉4,600元。</t>
  </si>
  <si>
    <t>A108K2</t>
  </si>
  <si>
    <t>107學年度下學期國民小學及國民中學學校用書</t>
  </si>
  <si>
    <t>1080529基府教學參字第1080244368號</t>
  </si>
  <si>
    <t>07/08支342</t>
  </si>
  <si>
    <t>106學年度基隆市國民中學區域職業試探與體驗示範中心-第2期(經常門)</t>
  </si>
  <si>
    <t>07/11支344</t>
  </si>
  <si>
    <t>10701
10709</t>
  </si>
  <si>
    <t>06/20支309</t>
  </si>
  <si>
    <t>中華民國108年01月01日至108年07月31日止</t>
  </si>
  <si>
    <t>06/17支298
06/18支299
06/19支304
06/21支312</t>
  </si>
  <si>
    <t>04/17支153
04/25支175
05/22支235
05/23支239
06/05支271
06/11支280
06/18支303
06/19支304</t>
  </si>
  <si>
    <t>05/03支188
06/05支270
06/18支303
07/17支348</t>
  </si>
  <si>
    <t>07/19支362
07/24支364</t>
  </si>
  <si>
    <t xml:space="preserve">107學年度精進教育計畫-學校層級計畫(碇內文史踏查及戶外教育課程規劃)
</t>
  </si>
  <si>
    <t>原補助2萬元，上年度結轉2萬元。</t>
  </si>
  <si>
    <t>陳正賢</t>
  </si>
  <si>
    <t>柯宜君</t>
  </si>
  <si>
    <t>1070801
1080731</t>
  </si>
  <si>
    <t>03/21支119
05/06支192
07/25支371</t>
  </si>
  <si>
    <t>A10801</t>
  </si>
  <si>
    <t>校園地板止滑工程</t>
  </si>
  <si>
    <t>1080515基府教國參字第1080241448號</t>
  </si>
  <si>
    <t>1080501
1080831</t>
  </si>
  <si>
    <t>李麗真</t>
  </si>
  <si>
    <t xml:space="preserve">108年度國民中學教育計畫-國民中學教育行政及督導-服務費用-修理保養及保固費-一般房屋修護費
</t>
  </si>
  <si>
    <t>A108M7</t>
  </si>
  <si>
    <t>1080702基府教學參字第1080250088號</t>
  </si>
  <si>
    <t>柯宜君</t>
  </si>
  <si>
    <t>應付代收款#0146(108048)</t>
  </si>
  <si>
    <t>1070201
1080731</t>
  </si>
  <si>
    <t>1080620基府教國參字第1080248005號</t>
  </si>
  <si>
    <t>1080710基府教國參字第1080251379號</t>
  </si>
  <si>
    <t>D108C6</t>
  </si>
  <si>
    <t>1080529基府教體參字第1080244491號</t>
  </si>
  <si>
    <t xml:space="preserve">108年度高級中等以下學校學生游泳體驗(營)第1期(60%)補助經費
</t>
  </si>
  <si>
    <t>施志光</t>
  </si>
  <si>
    <t xml:space="preserve">應付代收款＃0146（108039）暨國民小學教育-國民小學教育行政及督導─材料及用品費─用品消耗─其他用品消耗＃1
</t>
  </si>
  <si>
    <t xml:space="preserve">107學年度推動客語生活學校計畫-第2期
</t>
  </si>
  <si>
    <t xml:space="preserve">(1)108年中央政府補助體育教學及活動經費-會費、捐助、補助、分攤、照護、救濟與交流活動費-捐助、補助與獎助-補（協）助政府機關（構）#1-9-1（中央體育#09）
(2)108年地方教育發展基金-體育及衛生教育-體育教學及活動-其他-其他支出-其他#1項下支應（子目代碼D108C6）
</t>
  </si>
  <si>
    <t>中華民國108年01月01日至108年08月31日止</t>
  </si>
  <si>
    <t>OK</t>
  </si>
  <si>
    <t xml:space="preserve">原補助39萬元，上年度結轉13萬元。
</t>
  </si>
  <si>
    <t>A108D6</t>
  </si>
  <si>
    <t>應付代收款#0146（108052）</t>
  </si>
  <si>
    <t>1080702基府教學參字第1080248632號</t>
  </si>
  <si>
    <t>簡明毅</t>
  </si>
  <si>
    <t>A108H4</t>
  </si>
  <si>
    <t xml:space="preserve">1080723基府教學參字第1080253712號
</t>
  </si>
  <si>
    <t xml:space="preserve">108學年度課稅配套方案之公私立國中小授課節數及導師費實施計畫-第1期
</t>
  </si>
  <si>
    <t>1080801
1090731</t>
  </si>
  <si>
    <t>C108D4</t>
  </si>
  <si>
    <t xml:space="preserve">108年度交通安全教育巡迴施教經費
</t>
  </si>
  <si>
    <t>1080703_基府教終參字第1080249804I號</t>
  </si>
  <si>
    <t xml:space="preserve">本府108年度地方教育發展基金—社會教育計畫—社會教育—中央政府補助社會教育經費─其他─其他支出─其他（#2-1）
</t>
  </si>
  <si>
    <t>顧書華</t>
  </si>
  <si>
    <t>Z10803</t>
  </si>
  <si>
    <t xml:space="preserve">校園防鏽及牆面整修工程-第2期-工程款(不含設計監造費)
</t>
  </si>
  <si>
    <t>李麗真</t>
  </si>
  <si>
    <t xml:space="preserve">108年度地方教育發展基金-營建及修建工程-教育局(處)營建及修建工程-購建固定資產-無形資產及非理財目的之長期投資-購置固定資產-擴充改良房屋建築及設備
</t>
  </si>
  <si>
    <t xml:space="preserve">107學年度第2學期高級中等以下學校原住民學業優秀獎學金
</t>
  </si>
  <si>
    <t xml:space="preserve">108地方教育發展基金—國民小學教育—中央政府補助國民小學教育經費—用人費用—正式員額薪資—職員薪金#2
</t>
  </si>
  <si>
    <t>中華民國108年01月01日至108年09月30日止</t>
  </si>
  <si>
    <t>A108C3</t>
  </si>
  <si>
    <t>1080729基府教學參字第1080252155號</t>
  </si>
  <si>
    <t>108學年度國民中小學學生學習扶助-學校開班暑期經費</t>
  </si>
  <si>
    <t>張沛軒</t>
  </si>
  <si>
    <t xml:space="preserve">108年度應付代收款#0146（108051）項下支應（子目代碼：A108C3）
</t>
  </si>
  <si>
    <t>A108H5</t>
  </si>
  <si>
    <t>1080815基府教學參字第1080257649號</t>
  </si>
  <si>
    <t>10808
10907</t>
  </si>
  <si>
    <t xml:space="preserve">108學年度公立國民中學增置專長教師員額實施計畫(國中1000專案)-第1期
</t>
  </si>
  <si>
    <t>應付代收款#0146(108067)，子目代碼:
A108H5</t>
  </si>
  <si>
    <t>A108J5</t>
  </si>
  <si>
    <t>1080830基府教學參字第1080258614A號</t>
  </si>
  <si>
    <t>周珮琪</t>
  </si>
  <si>
    <t>1080801
1090731</t>
  </si>
  <si>
    <t xml:space="preserve">108學年度「學習區完全免試國中提升學習品質計畫」經費-第1期(經常門)
</t>
  </si>
  <si>
    <t>應付代收款#0146(108071)項下支應(子目代碼：A108J5)</t>
  </si>
  <si>
    <t>中華民國108年01月01日至108年10月31日止</t>
  </si>
  <si>
    <t>A10802</t>
  </si>
  <si>
    <t xml:space="preserve">108學年度國民中學及國民小學彈性學習課程-社團活動經費
</t>
  </si>
  <si>
    <t>1080923基府教學參字第1080264010號</t>
  </si>
  <si>
    <t>活動組</t>
  </si>
  <si>
    <t>1080901
1090630</t>
  </si>
  <si>
    <t xml:space="preserve">108年地方教育發展基金-國民小學教育-國民小學教育行政及督導-服務費用-專業服務費-講課鐘點、稿費、出席審查及查詢費＃4
</t>
  </si>
  <si>
    <t>預付5,869元。</t>
  </si>
  <si>
    <t>1081021基府教國參字第1080268471號</t>
  </si>
  <si>
    <t>D108A4</t>
  </si>
  <si>
    <t xml:space="preserve">108年度暑假期間學生午餐費補助經費
</t>
  </si>
  <si>
    <t>10807
10808</t>
  </si>
  <si>
    <t>陳正賢</t>
  </si>
  <si>
    <t>1080927基府教體參字第1080264952號</t>
  </si>
  <si>
    <t>D108A7</t>
  </si>
  <si>
    <t xml:space="preserve">108年3-6月午餐採用國產可追溯生鮮食材獎勵金
</t>
  </si>
  <si>
    <t>1080923基府教體參字第1080264175號</t>
  </si>
  <si>
    <t>楊金枝</t>
  </si>
  <si>
    <t>10803
10806</t>
  </si>
  <si>
    <t xml:space="preserve">本府地方教育發展基金-體育及衛生教育計畫學生衛生保健-會費、捐助、補助、分攤、照護、救濟與交流活動費-補貼、獎勵、慰問、照護與救濟-獎勵費用，子目代碼:D108A7
</t>
  </si>
  <si>
    <t xml:space="preserve">108學年度國民中學技藝教育課程-第1期(108/9-12月)
</t>
  </si>
  <si>
    <t>生規組</t>
  </si>
  <si>
    <t>10809
10812</t>
  </si>
  <si>
    <t>1081002基府教特參字第1080265404號</t>
  </si>
  <si>
    <t xml:space="preserve">108學年度「國民中學生涯發展教育」經費-第1期
</t>
  </si>
  <si>
    <t>1080801
1090731</t>
  </si>
  <si>
    <t>1080920基府教特參字第1080263383號</t>
  </si>
  <si>
    <t xml:space="preserve">(1)應付代收款(計畫代碼308016)。
(2)本府地方教育發展基金-特殊教育計畫-特殊教育-108年度-特殊教育行政及督導-其他-其他支出-其他#2（子目代碼E108T1）。
</t>
  </si>
  <si>
    <t>A108K1</t>
  </si>
  <si>
    <t>108學年度上學期「市屬公立國民中小學學生教科圖書經費」</t>
  </si>
  <si>
    <t>1081005基府教學參字第1080265301號</t>
  </si>
  <si>
    <t>設備組</t>
  </si>
  <si>
    <t xml:space="preserve">108年度地方教育發展基金-國民小學教育-國民小學教育行政及督導-材料及用品費-用品消耗-其他＃1
</t>
  </si>
  <si>
    <t xml:space="preserve">108年度高級中等以下學校學生游泳體驗(營)補助經費-第1.2期
</t>
  </si>
  <si>
    <t>1080529基府教體參字第1080244491號
1080927基府教體參字第1080264809號</t>
  </si>
  <si>
    <t xml:space="preserve">地方教育發展基金-體育及衛生教育計畫-學生衛生保健-會費、捐助、補助、分攤、照護、救濟與交流活動費-補貼、獎勵、慰問、照護與救濟-獎勵費用
</t>
  </si>
  <si>
    <t xml:space="preserve">本府地方教育發展基金-體育及衛生教育計畫-體育及衛生教育-學生衛生保健-會費、捐助、補助、分攤、照護、救濟與交流活動費-補貼、獎勵、慰問、照護與
救濟-其他補貼、獎勵、慰問、照護與救濟項下支應，子目代碼：D108A4
</t>
  </si>
  <si>
    <t>D10801</t>
  </si>
  <si>
    <t>中華民國108年01月01日至108年11月30日止</t>
  </si>
  <si>
    <t xml:space="preserve">108學年度國民中小學學生學習扶助-學校開班經費-第1學期
</t>
  </si>
  <si>
    <t>1081003基府教學參字第1080264505號</t>
  </si>
  <si>
    <t>1080701
1080630</t>
  </si>
  <si>
    <t>資訊組</t>
  </si>
  <si>
    <t>108年度應付代收款#0146(108051)</t>
  </si>
  <si>
    <t>108學年度第1學期軍公教遺族及傷殘榮軍子女就學費用優待補助</t>
  </si>
  <si>
    <t>A108D4</t>
  </si>
  <si>
    <t>1081014基府教學參字第1080265688號</t>
  </si>
  <si>
    <t xml:space="preserve">本市108年地方教育發展基金－國民小學教育－國民小學學生公費及獎補助－會費、捐助、補助、分攤、照護、救濟與交流活動費－捐助、補助與獎助－獎助學員生給與
</t>
  </si>
  <si>
    <t>註冊組</t>
  </si>
  <si>
    <t>A108E6</t>
  </si>
  <si>
    <t>教學組</t>
  </si>
  <si>
    <t>1081017基府教學參字第1080267940號</t>
  </si>
  <si>
    <t>1080801
1090731</t>
  </si>
  <si>
    <t>應付代收款#0146（108064）</t>
  </si>
  <si>
    <t xml:space="preserve">108學年度藝術與美感教育深耕計畫-108年度第1期
</t>
  </si>
  <si>
    <t>A108E7</t>
  </si>
  <si>
    <t>108學年度推動書法教育相關活動經費</t>
  </si>
  <si>
    <t>1081016基府教學參字第1080267839號</t>
  </si>
  <si>
    <t>1.108地方教育發展基金-國民小學教育-國民小學教育行政及督導-服務費用-專業服務費-講課鐘點費、稿費、出席費及審查費#4
2.108地方教育發展基金-國民小學教育-國民小學教育行政及督導-其他-其他支出-其他#9</t>
  </si>
  <si>
    <t>預付57,004元。</t>
  </si>
  <si>
    <t>A108L7</t>
  </si>
  <si>
    <t>1081023基府教學參字第1080269133號</t>
  </si>
  <si>
    <t xml:space="preserve">108學年度十二年國民基本教育課程綱要前導學校協作計畫-第1期
</t>
  </si>
  <si>
    <t xml:space="preserve">(1)中央補助款：應付代收款＃0146（108025）。
(2)本府自籌款：108年地方教育發展基金－國民小學教育－國民小學教育行政及督導－其他－其他支出－其他＃8
</t>
  </si>
  <si>
    <t xml:space="preserve">(1)中央補助款由#0146(108079)
(2)本府自籌經常門由「108年地方教育發展基金-國民小學教育-國民小學教育行政及督導-其他-其他支出-其他＃11」項下支應。
(3)本府自籌資本門由「108年地方教育發展基金-其他設備計畫-教育(局)處其他設備-購建固定資產、無形資產及非理財目的之長期投資-購置固定資產-購置雜項設備#2-2」
</t>
  </si>
  <si>
    <t>B108A1</t>
  </si>
  <si>
    <t>108年市屬學校用人費用不足撥補數</t>
  </si>
  <si>
    <t>人事室</t>
  </si>
  <si>
    <t xml:space="preserve">1081028基府教國參字第1080269847號
</t>
  </si>
  <si>
    <t xml:space="preserve">本府108年度地方教育發展基金教育處
分基金-一般行政管理計畫-行政管理及推展-人員維持費-用人費用-正式員額薪資-職員薪金#2（人事準備金）
</t>
  </si>
  <si>
    <t>B108C8</t>
  </si>
  <si>
    <t xml:space="preserve">108學年度第1學期國民中小學無力繳交代收代辦費
</t>
  </si>
  <si>
    <t>1081025基府教國參字第1080269168號</t>
  </si>
  <si>
    <t>1080801
1090131</t>
  </si>
  <si>
    <t xml:space="preserve">本府教育處地方教育發展基金108年度預算-會費、捐助、補助、分攤、照護、救濟與交通活動費-補貼(償)、獎勵、慰問、照護與救濟-其他#1
</t>
  </si>
  <si>
    <t xml:space="preserve">108年山野教育推廣計畫經費
</t>
  </si>
  <si>
    <t>葉士如</t>
  </si>
  <si>
    <t>10802
10812</t>
  </si>
  <si>
    <t xml:space="preserve">1080313基府教體參字第1080211133號
</t>
  </si>
  <si>
    <t>D108A3</t>
  </si>
  <si>
    <t>楊金枝</t>
  </si>
  <si>
    <t xml:space="preserve">108年9-12月午餐補助經費
</t>
  </si>
  <si>
    <t xml:space="preserve">1081024基府教體參字第1080269396號
</t>
  </si>
  <si>
    <t xml:space="preserve">本府地方教育發展基金-體育及衛生教育計畫-體育及衛生教育-學生衛生保健-會費、捐助、補助、分攤、照護、救濟與交流活動費-補貼、獎勵、慰問、照護與
救濟-其他補貼、獎勵、慰問、照護與救濟
</t>
  </si>
  <si>
    <t>E108B1</t>
  </si>
  <si>
    <t xml:space="preserve">108年度8月至12月國民中小學專任輔導教師薪資暨107年度考績獎金
</t>
  </si>
  <si>
    <t>1081016基府教特參字第1080267733號</t>
  </si>
  <si>
    <t xml:space="preserve">108年度(8月至12月)特殊教育輔導團員減授課鐘點所需代課鐘點費補助經費
</t>
  </si>
  <si>
    <t>1081101基府教特參字第1080269404號</t>
  </si>
  <si>
    <t xml:space="preserve">本府地方教育發展基金-特殊教育計畫-特殊教育-中央補助特殊教育經費-其他-其他支出-其他#4
</t>
  </si>
  <si>
    <t>特教組</t>
  </si>
  <si>
    <t xml:space="preserve">108學年度區域職業試探與體驗示範中心計畫-第1期經費
</t>
  </si>
  <si>
    <t>1081009基府教特參字第1080264641號</t>
  </si>
  <si>
    <t xml:space="preserve">(1)本府地方教育發展基金專戶應代收代付款#0146（計畫代碼308005）項下支應。
(2)特殊教育計畫-特殊教育-特殊教育行政及督導-其他-其他支出-其他#2（子目代碼E108T2）項下支應。
</t>
  </si>
  <si>
    <t>A108K5</t>
  </si>
  <si>
    <t>學校社區共讀站整修工程</t>
  </si>
  <si>
    <t>1080321基府教學參字第1080212402號</t>
  </si>
  <si>
    <t>事務組</t>
  </si>
  <si>
    <t>A108A8</t>
  </si>
  <si>
    <t>科技教學與學習及探索計畫(第一期)</t>
  </si>
  <si>
    <t>資訊組</t>
  </si>
  <si>
    <t>1081107基府教學參字第1080269531D號</t>
  </si>
  <si>
    <t>10808
10901</t>
  </si>
  <si>
    <t xml:space="preserve">(1)應付代收款#0146（108096）項下支應4萬4,000元整。
(2)108年度國民小學教育－國民小學教育行政及督導─其他─其他支出─其他#10項下支應6,000元整。
</t>
  </si>
  <si>
    <t>B10801</t>
  </si>
  <si>
    <t>108年度高壓電路維修工程補助經費</t>
  </si>
  <si>
    <t xml:space="preserve">1081028基府教國參字第1080269614號
</t>
  </si>
  <si>
    <t xml:space="preserve">(1)中央補助經費由108年度中央政府補助建築及設備─中央政府補助建築及設備─購建固定資產、無形資產及非理財目的之長期投資─購置固定資產─擴充改良房屋及建築設備＃12項下支應。
(2)本案自籌款80萬元，由108年度營建及修建工程─教育局（處）營建及修建工程─購建固定資產、無形資產及非理財目的之長期投資─購置固定資產─擴充改良房屋及建築設備＃7項下支應。
</t>
  </si>
  <si>
    <t xml:space="preserve">本府教育處108年國民中學教育計畫-國民中學教育行政及督導-服務費用-一般服務費-計時與計件人員酬金，調整至修理保養及保固費-機械及設備修護費
</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</si>
</sst>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Yes&quot;;&quot;Yes&quot;;&quot;No&quot;"/>
    <numFmt numFmtId="177" formatCode="&quot;True&quot;;&quot;True&quot;;&quot;False&quot;"/>
    <numFmt numFmtId="178" formatCode="&quot;On&quot;;&quot;On&quot;;&quot;Off&quot;"/>
    <numFmt numFmtId="179" formatCode="#,##0.00_ "/>
    <numFmt numFmtId="180" formatCode="0_ "/>
    <numFmt numFmtId="181" formatCode="#,##0_ ;[Red]\-#,##0\ "/>
    <numFmt numFmtId="182" formatCode="#,##0_ "/>
    <numFmt numFmtId="183" formatCode="_-* #,##0.0_-;\-* #,##0.0_-;_-* &quot;-&quot;??_-;_-@_-"/>
    <numFmt numFmtId="184" formatCode="_-* #,##0_-;\-* #,##0_-;_-* &quot;-&quot;??_-;_-@_-"/>
    <numFmt numFmtId="185" formatCode="[$-404]e/m/d;@"/>
    <numFmt numFmtId="186" formatCode="m&quot;月&quot;d&quot;日&quot;"/>
    <numFmt numFmtId="187" formatCode="#,##0_);[Red]\(#,##0\)"/>
  </numFmts>
  <fonts count="45">
    <font>
      <sz val="12"/>
      <name val="新細明體"/>
      <family val="1"/>
    </font>
    <font>
      <sz val="9"/>
      <name val="新細明體"/>
      <family val="1"/>
    </font>
    <font>
      <sz val="14"/>
      <name val="標楷體"/>
      <family val="4"/>
    </font>
    <font>
      <sz val="16"/>
      <name val="標楷體"/>
      <family val="4"/>
    </font>
    <font>
      <sz val="12"/>
      <name val="標楷體"/>
      <family val="4"/>
    </font>
    <font>
      <b/>
      <sz val="16"/>
      <name val="標楷體"/>
      <family val="4"/>
    </font>
    <font>
      <sz val="9"/>
      <name val="標楷體"/>
      <family val="4"/>
    </font>
    <font>
      <sz val="12"/>
      <color indexed="63"/>
      <name val="標楷體"/>
      <family val="4"/>
    </font>
    <font>
      <sz val="12"/>
      <color indexed="10"/>
      <name val="標楷體"/>
      <family val="4"/>
    </font>
    <font>
      <sz val="12"/>
      <name val="Arial"/>
      <family val="2"/>
    </font>
    <font>
      <sz val="12"/>
      <color indexed="8"/>
      <name val="新細明體"/>
      <family val="1"/>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
      <sz val="12"/>
      <color rgb="FF333333"/>
      <name val="標楷體"/>
      <family val="4"/>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theme="0"/>
        <bgColor indexed="64"/>
      </patternFill>
    </fill>
    <fill>
      <patternFill patternType="solid">
        <fgColor rgb="FFFFC000"/>
        <bgColor indexed="64"/>
      </patternFill>
    </fill>
    <fill>
      <patternFill patternType="solid">
        <fgColor theme="0" tint="-0.1499900072813034"/>
        <bgColor indexed="64"/>
      </patternFill>
    </fill>
    <fill>
      <patternFill patternType="solid">
        <fgColor rgb="FFFF0000"/>
        <bgColor indexed="64"/>
      </patternFill>
    </fill>
    <fill>
      <patternFill patternType="solid">
        <fgColor rgb="FFFFFF00"/>
        <bgColor indexed="64"/>
      </patternFill>
    </fill>
  </fills>
  <borders count="19">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color indexed="63"/>
      </left>
      <right style="thin"/>
      <top style="thin"/>
      <bottom style="thin"/>
    </border>
    <border>
      <left style="thin">
        <color rgb="FF000000"/>
      </left>
      <right style="thin">
        <color rgb="FF000000"/>
      </right>
      <top style="thin">
        <color rgb="FF000000"/>
      </top>
      <bottom style="thin">
        <color rgb="FF000000"/>
      </bottom>
    </border>
    <border>
      <left style="thin">
        <color rgb="FF000000"/>
      </left>
      <right style="thin">
        <color rgb="FF000000"/>
      </right>
      <top>
        <color indexed="63"/>
      </top>
      <bottom style="thin">
        <color rgb="FF000000"/>
      </bottom>
    </border>
    <border>
      <left>
        <color indexed="63"/>
      </left>
      <right style="thin">
        <color rgb="FF000000"/>
      </right>
      <top>
        <color indexed="63"/>
      </top>
      <bottom style="thin">
        <color rgb="FF000000"/>
      </bottom>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n"/>
    </border>
    <border>
      <left style="thin"/>
      <right>
        <color indexed="63"/>
      </right>
      <top style="thin"/>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9" fillId="20" borderId="0" applyNumberFormat="0" applyBorder="0" applyAlignment="0" applyProtection="0"/>
    <xf numFmtId="0" fontId="30" fillId="0" borderId="1" applyNumberFormat="0" applyFill="0" applyAlignment="0" applyProtection="0"/>
    <xf numFmtId="0" fontId="31" fillId="21" borderId="0" applyNumberFormat="0" applyBorder="0" applyAlignment="0" applyProtection="0"/>
    <xf numFmtId="9" fontId="0" fillId="0" borderId="0" applyFont="0" applyFill="0" applyBorder="0" applyAlignment="0" applyProtection="0"/>
    <xf numFmtId="0" fontId="32"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3" applyNumberFormat="0" applyFill="0" applyAlignment="0" applyProtection="0"/>
    <xf numFmtId="0" fontId="0" fillId="23" borderId="4" applyNumberFormat="0" applyFont="0" applyAlignment="0" applyProtection="0"/>
    <xf numFmtId="0" fontId="34" fillId="0" borderId="0" applyNumberFormat="0" applyFill="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28" fillId="29" borderId="0" applyNumberFormat="0" applyBorder="0" applyAlignment="0" applyProtection="0"/>
    <xf numFmtId="0" fontId="35" fillId="0" borderId="0" applyNumberForma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30" borderId="2" applyNumberFormat="0" applyAlignment="0" applyProtection="0"/>
    <xf numFmtId="0" fontId="40" fillId="22" borderId="8" applyNumberFormat="0" applyAlignment="0" applyProtection="0"/>
    <xf numFmtId="0" fontId="41" fillId="31" borderId="9" applyNumberFormat="0" applyAlignment="0" applyProtection="0"/>
    <xf numFmtId="0" fontId="42" fillId="32" borderId="0" applyNumberFormat="0" applyBorder="0" applyAlignment="0" applyProtection="0"/>
    <xf numFmtId="0" fontId="43" fillId="0" borderId="0" applyNumberFormat="0" applyFill="0" applyBorder="0" applyAlignment="0" applyProtection="0"/>
  </cellStyleXfs>
  <cellXfs count="146">
    <xf numFmtId="0" fontId="0" fillId="0" borderId="0" xfId="0" applyAlignment="1">
      <alignment vertical="center"/>
    </xf>
    <xf numFmtId="181" fontId="4" fillId="33" borderId="10" xfId="0" applyNumberFormat="1" applyFont="1" applyFill="1" applyBorder="1" applyAlignment="1">
      <alignment horizontal="left" vertical="top" wrapText="1"/>
    </xf>
    <xf numFmtId="181" fontId="7" fillId="33" borderId="10" xfId="0" applyNumberFormat="1" applyFont="1" applyFill="1" applyBorder="1" applyAlignment="1">
      <alignment horizontal="left" vertical="top" wrapText="1"/>
    </xf>
    <xf numFmtId="0" fontId="4" fillId="33" borderId="10" xfId="0" applyFont="1" applyFill="1" applyBorder="1" applyAlignment="1">
      <alignment horizontal="left" vertical="top" wrapText="1"/>
    </xf>
    <xf numFmtId="0" fontId="4" fillId="0" borderId="10" xfId="0" applyFont="1" applyBorder="1" applyAlignment="1">
      <alignment vertical="top"/>
    </xf>
    <xf numFmtId="38" fontId="4" fillId="33" borderId="10" xfId="0" applyNumberFormat="1" applyFont="1" applyFill="1" applyBorder="1" applyAlignment="1">
      <alignment horizontal="right" vertical="top" wrapText="1"/>
    </xf>
    <xf numFmtId="38" fontId="4" fillId="33" borderId="10" xfId="40" applyNumberFormat="1" applyFont="1" applyFill="1" applyBorder="1" applyAlignment="1">
      <alignment horizontal="right" vertical="top" wrapText="1"/>
    </xf>
    <xf numFmtId="0" fontId="4" fillId="0" borderId="10" xfId="0" applyNumberFormat="1" applyFont="1" applyBorder="1" applyAlignment="1">
      <alignment horizontal="center" vertical="center" wrapText="1"/>
    </xf>
    <xf numFmtId="181" fontId="4" fillId="33" borderId="10" xfId="0" applyNumberFormat="1" applyFont="1" applyFill="1" applyBorder="1" applyAlignment="1">
      <alignment horizontal="center" vertical="top" wrapText="1"/>
    </xf>
    <xf numFmtId="0" fontId="4" fillId="33" borderId="10" xfId="0" applyFont="1" applyFill="1" applyBorder="1" applyAlignment="1">
      <alignment horizontal="center" vertical="top" wrapText="1"/>
    </xf>
    <xf numFmtId="0" fontId="0" fillId="0" borderId="0" xfId="0" applyAlignment="1">
      <alignment vertical="top"/>
    </xf>
    <xf numFmtId="0" fontId="44" fillId="0" borderId="10" xfId="0" applyFont="1" applyBorder="1" applyAlignment="1">
      <alignment vertical="top" wrapText="1"/>
    </xf>
    <xf numFmtId="0" fontId="44" fillId="0" borderId="0" xfId="0" applyFont="1" applyAlignment="1">
      <alignment vertical="top" wrapText="1"/>
    </xf>
    <xf numFmtId="0" fontId="2" fillId="0" borderId="0" xfId="0" applyFont="1" applyBorder="1" applyAlignment="1">
      <alignment horizontal="center" vertical="top"/>
    </xf>
    <xf numFmtId="0" fontId="2" fillId="0" borderId="0" xfId="0" applyNumberFormat="1" applyFont="1" applyBorder="1" applyAlignment="1">
      <alignment horizontal="left" vertical="top" wrapText="1"/>
    </xf>
    <xf numFmtId="0" fontId="2" fillId="0" borderId="0" xfId="0" applyNumberFormat="1" applyFont="1" applyBorder="1" applyAlignment="1">
      <alignment horizontal="center" vertical="top" wrapText="1"/>
    </xf>
    <xf numFmtId="0" fontId="0" fillId="0" borderId="0" xfId="0" applyNumberFormat="1" applyBorder="1" applyAlignment="1">
      <alignment horizontal="left" vertical="top" wrapText="1"/>
    </xf>
    <xf numFmtId="0" fontId="4" fillId="0" borderId="0" xfId="0" applyNumberFormat="1" applyFont="1" applyAlignment="1">
      <alignment horizontal="left" vertical="top" wrapText="1"/>
    </xf>
    <xf numFmtId="0" fontId="0" fillId="0" borderId="0" xfId="0" applyNumberFormat="1" applyAlignment="1">
      <alignment horizontal="left" vertical="top" wrapText="1"/>
    </xf>
    <xf numFmtId="0" fontId="2" fillId="0" borderId="0" xfId="0" applyNumberFormat="1" applyFont="1" applyAlignment="1">
      <alignment horizontal="left" vertical="top" wrapText="1"/>
    </xf>
    <xf numFmtId="0" fontId="0" fillId="0" borderId="0" xfId="0" applyAlignment="1">
      <alignment horizontal="center" vertical="top"/>
    </xf>
    <xf numFmtId="0" fontId="0" fillId="0" borderId="0" xfId="0" applyNumberFormat="1" applyAlignment="1">
      <alignment horizontal="center" vertical="top" wrapText="1"/>
    </xf>
    <xf numFmtId="0" fontId="0" fillId="0" borderId="0" xfId="0" applyAlignment="1">
      <alignment vertical="center"/>
    </xf>
    <xf numFmtId="0" fontId="4" fillId="0" borderId="0" xfId="0" applyNumberFormat="1" applyFont="1" applyAlignment="1">
      <alignment horizontal="center" vertical="top"/>
    </xf>
    <xf numFmtId="0" fontId="0" fillId="0" borderId="0" xfId="0" applyAlignment="1">
      <alignment horizontal="center" vertical="center"/>
    </xf>
    <xf numFmtId="0" fontId="4" fillId="0" borderId="0" xfId="0" applyNumberFormat="1" applyFont="1" applyAlignment="1">
      <alignment horizontal="center" vertical="top" wrapText="1"/>
    </xf>
    <xf numFmtId="0" fontId="4" fillId="0" borderId="10" xfId="0" applyFont="1" applyBorder="1" applyAlignment="1">
      <alignment horizontal="center" vertical="top"/>
    </xf>
    <xf numFmtId="0" fontId="0" fillId="0" borderId="10" xfId="0" applyBorder="1" applyAlignment="1">
      <alignment horizontal="center" vertical="center"/>
    </xf>
    <xf numFmtId="184" fontId="0" fillId="0" borderId="10" xfId="33" applyNumberFormat="1" applyFont="1" applyBorder="1" applyAlignment="1">
      <alignment vertical="top"/>
    </xf>
    <xf numFmtId="0" fontId="0" fillId="0" borderId="10" xfId="0" applyBorder="1" applyAlignment="1">
      <alignment vertical="top"/>
    </xf>
    <xf numFmtId="38" fontId="0" fillId="0" borderId="0" xfId="0" applyNumberFormat="1" applyAlignment="1">
      <alignment vertical="center"/>
    </xf>
    <xf numFmtId="38" fontId="0" fillId="0" borderId="0" xfId="0" applyNumberFormat="1" applyAlignment="1">
      <alignment vertical="top"/>
    </xf>
    <xf numFmtId="184" fontId="0" fillId="0" borderId="11" xfId="33" applyNumberFormat="1" applyFont="1" applyBorder="1" applyAlignment="1">
      <alignment vertical="top"/>
    </xf>
    <xf numFmtId="0" fontId="0" fillId="0" borderId="11" xfId="0" applyBorder="1" applyAlignment="1">
      <alignment vertical="top"/>
    </xf>
    <xf numFmtId="38" fontId="4" fillId="33" borderId="11" xfId="0" applyNumberFormat="1" applyFont="1" applyFill="1" applyBorder="1" applyAlignment="1">
      <alignment horizontal="right" vertical="top" wrapText="1"/>
    </xf>
    <xf numFmtId="38" fontId="4" fillId="0" borderId="10" xfId="0" applyNumberFormat="1" applyFont="1" applyBorder="1" applyAlignment="1">
      <alignment horizontal="center" vertical="center"/>
    </xf>
    <xf numFmtId="38" fontId="4" fillId="0" borderId="10" xfId="0" applyNumberFormat="1" applyFont="1" applyBorder="1" applyAlignment="1">
      <alignment vertical="top"/>
    </xf>
    <xf numFmtId="38" fontId="4" fillId="0" borderId="10" xfId="0" applyNumberFormat="1" applyFont="1" applyBorder="1" applyAlignment="1">
      <alignment vertical="center"/>
    </xf>
    <xf numFmtId="0" fontId="4" fillId="0" borderId="10" xfId="0" applyNumberFormat="1" applyFont="1" applyBorder="1" applyAlignment="1">
      <alignment horizontal="center" vertical="top" wrapText="1"/>
    </xf>
    <xf numFmtId="0" fontId="4" fillId="0" borderId="10" xfId="0" applyNumberFormat="1" applyFont="1" applyBorder="1" applyAlignment="1">
      <alignment horizontal="center" vertical="top"/>
    </xf>
    <xf numFmtId="0" fontId="0" fillId="0" borderId="0" xfId="0" applyNumberFormat="1" applyFont="1" applyAlignment="1">
      <alignment horizontal="center" vertical="top" wrapText="1"/>
    </xf>
    <xf numFmtId="0" fontId="0" fillId="0" borderId="0" xfId="0" applyNumberFormat="1" applyFont="1" applyAlignment="1">
      <alignment horizontal="center" vertical="top"/>
    </xf>
    <xf numFmtId="43" fontId="4" fillId="12" borderId="10" xfId="0" applyNumberFormat="1" applyFont="1" applyFill="1" applyBorder="1" applyAlignment="1">
      <alignment horizontal="center" vertical="center"/>
    </xf>
    <xf numFmtId="0" fontId="4" fillId="12" borderId="10" xfId="0" applyNumberFormat="1" applyFont="1" applyFill="1" applyBorder="1" applyAlignment="1">
      <alignment horizontal="distributed" vertical="center" wrapText="1"/>
    </xf>
    <xf numFmtId="43" fontId="4" fillId="12" borderId="10" xfId="0" applyNumberFormat="1" applyFont="1" applyFill="1" applyBorder="1" applyAlignment="1">
      <alignment horizontal="center" vertical="center" wrapText="1"/>
    </xf>
    <xf numFmtId="43" fontId="0" fillId="12" borderId="10" xfId="0" applyNumberFormat="1" applyFont="1" applyFill="1" applyBorder="1" applyAlignment="1">
      <alignment horizontal="left" vertical="center" wrapText="1"/>
    </xf>
    <xf numFmtId="43" fontId="4" fillId="12" borderId="10" xfId="0" applyNumberFormat="1" applyFont="1" applyFill="1" applyBorder="1" applyAlignment="1">
      <alignment horizontal="left" vertical="center" wrapText="1"/>
    </xf>
    <xf numFmtId="38" fontId="4" fillId="12" borderId="10" xfId="0" applyNumberFormat="1" applyFont="1" applyFill="1" applyBorder="1" applyAlignment="1">
      <alignment horizontal="right" vertical="center" wrapText="1"/>
    </xf>
    <xf numFmtId="0" fontId="4" fillId="12" borderId="10" xfId="0" applyNumberFormat="1" applyFont="1" applyFill="1" applyBorder="1" applyAlignment="1">
      <alignment horizontal="center" vertical="center" wrapText="1"/>
    </xf>
    <xf numFmtId="0" fontId="4" fillId="12" borderId="10" xfId="0" applyNumberFormat="1" applyFont="1" applyFill="1" applyBorder="1" applyAlignment="1">
      <alignment horizontal="center" vertical="center"/>
    </xf>
    <xf numFmtId="0" fontId="0" fillId="12" borderId="10" xfId="0" applyFont="1" applyFill="1" applyBorder="1" applyAlignment="1">
      <alignment vertical="center"/>
    </xf>
    <xf numFmtId="0" fontId="4" fillId="34" borderId="10" xfId="0" applyNumberFormat="1" applyFont="1" applyFill="1" applyBorder="1" applyAlignment="1">
      <alignment horizontal="center" vertical="top"/>
    </xf>
    <xf numFmtId="0" fontId="0" fillId="0" borderId="0" xfId="0" applyAlignment="1">
      <alignment vertical="center" wrapText="1"/>
    </xf>
    <xf numFmtId="0" fontId="4" fillId="0" borderId="10" xfId="0" applyFont="1" applyBorder="1" applyAlignment="1">
      <alignment vertical="top" wrapText="1"/>
    </xf>
    <xf numFmtId="0" fontId="4" fillId="0" borderId="10" xfId="0" applyFont="1" applyBorder="1" applyAlignment="1">
      <alignment vertical="center" wrapText="1"/>
    </xf>
    <xf numFmtId="0" fontId="0" fillId="0" borderId="0" xfId="0" applyAlignment="1">
      <alignment vertical="top" wrapText="1"/>
    </xf>
    <xf numFmtId="0" fontId="4" fillId="34" borderId="10" xfId="0" applyFont="1" applyFill="1" applyBorder="1" applyAlignment="1">
      <alignment horizontal="center" vertical="top"/>
    </xf>
    <xf numFmtId="0" fontId="4" fillId="0" borderId="10" xfId="0" applyNumberFormat="1" applyFont="1" applyFill="1" applyBorder="1" applyAlignment="1">
      <alignment horizontal="center" vertical="top" wrapText="1"/>
    </xf>
    <xf numFmtId="0" fontId="4" fillId="0" borderId="10" xfId="0" applyNumberFormat="1" applyFont="1" applyFill="1" applyBorder="1" applyAlignment="1">
      <alignment horizontal="center" vertical="top"/>
    </xf>
    <xf numFmtId="0" fontId="4" fillId="0" borderId="10" xfId="0" applyFont="1" applyFill="1" applyBorder="1" applyAlignment="1">
      <alignment horizontal="left" vertical="top" wrapText="1"/>
    </xf>
    <xf numFmtId="0" fontId="4" fillId="0" borderId="10" xfId="0" applyFont="1" applyFill="1" applyBorder="1" applyAlignment="1">
      <alignment horizontal="center" vertical="top" wrapText="1"/>
    </xf>
    <xf numFmtId="181" fontId="4" fillId="0" borderId="10" xfId="0" applyNumberFormat="1" applyFont="1" applyFill="1" applyBorder="1" applyAlignment="1">
      <alignment horizontal="left" vertical="top" wrapText="1"/>
    </xf>
    <xf numFmtId="38" fontId="4" fillId="0" borderId="10" xfId="0" applyNumberFormat="1" applyFont="1" applyFill="1" applyBorder="1" applyAlignment="1">
      <alignment horizontal="right" vertical="top" wrapText="1"/>
    </xf>
    <xf numFmtId="0" fontId="4" fillId="0" borderId="10" xfId="0" applyFont="1" applyFill="1" applyBorder="1" applyAlignment="1">
      <alignment horizontal="center" vertical="top"/>
    </xf>
    <xf numFmtId="0" fontId="4" fillId="0" borderId="10" xfId="0" applyFont="1" applyFill="1" applyBorder="1" applyAlignment="1">
      <alignment vertical="top" wrapText="1"/>
    </xf>
    <xf numFmtId="38" fontId="4" fillId="0" borderId="10" xfId="0" applyNumberFormat="1" applyFont="1" applyFill="1" applyBorder="1" applyAlignment="1">
      <alignment vertical="top"/>
    </xf>
    <xf numFmtId="0" fontId="0" fillId="0" borderId="0" xfId="0" applyFill="1" applyAlignment="1">
      <alignment vertical="top"/>
    </xf>
    <xf numFmtId="0" fontId="4" fillId="35" borderId="10" xfId="0" applyNumberFormat="1" applyFont="1" applyFill="1" applyBorder="1" applyAlignment="1">
      <alignment horizontal="center" vertical="top" wrapText="1"/>
    </xf>
    <xf numFmtId="38" fontId="4" fillId="33" borderId="0" xfId="0" applyNumberFormat="1" applyFont="1" applyFill="1" applyBorder="1" applyAlignment="1">
      <alignment horizontal="right" vertical="top" wrapText="1"/>
    </xf>
    <xf numFmtId="185" fontId="4" fillId="0" borderId="10" xfId="0" applyNumberFormat="1" applyFont="1" applyBorder="1" applyAlignment="1">
      <alignment horizontal="center" vertical="top"/>
    </xf>
    <xf numFmtId="185" fontId="4" fillId="0" borderId="10" xfId="0" applyNumberFormat="1" applyFont="1" applyFill="1" applyBorder="1" applyAlignment="1">
      <alignment horizontal="center" vertical="top"/>
    </xf>
    <xf numFmtId="185" fontId="4" fillId="12" borderId="10" xfId="0" applyNumberFormat="1" applyFont="1" applyFill="1" applyBorder="1" applyAlignment="1">
      <alignment horizontal="center" vertical="center"/>
    </xf>
    <xf numFmtId="185" fontId="4" fillId="0" borderId="0" xfId="0" applyNumberFormat="1" applyFont="1" applyAlignment="1">
      <alignment horizontal="center" vertical="top"/>
    </xf>
    <xf numFmtId="0" fontId="4" fillId="36" borderId="10" xfId="0" applyFont="1" applyFill="1" applyBorder="1" applyAlignment="1">
      <alignment vertical="top" wrapText="1"/>
    </xf>
    <xf numFmtId="0" fontId="4" fillId="0" borderId="10" xfId="0" applyFont="1" applyBorder="1" applyAlignment="1">
      <alignment horizontal="center" vertical="top" wrapText="1"/>
    </xf>
    <xf numFmtId="0" fontId="4" fillId="0" borderId="10" xfId="0" applyFont="1" applyBorder="1" applyAlignment="1">
      <alignment horizontal="center" vertical="center"/>
    </xf>
    <xf numFmtId="0" fontId="4" fillId="0" borderId="10" xfId="0" applyFont="1" applyBorder="1" applyAlignment="1">
      <alignment horizontal="left" vertical="top" wrapText="1"/>
    </xf>
    <xf numFmtId="0" fontId="4" fillId="0" borderId="0" xfId="0" applyFont="1" applyAlignment="1">
      <alignment horizontal="center" vertical="center"/>
    </xf>
    <xf numFmtId="0" fontId="4" fillId="0" borderId="0" xfId="0" applyFont="1" applyAlignment="1">
      <alignment vertical="center" wrapText="1"/>
    </xf>
    <xf numFmtId="38" fontId="4" fillId="0" borderId="0" xfId="0" applyNumberFormat="1" applyFont="1" applyAlignment="1">
      <alignment vertical="center"/>
    </xf>
    <xf numFmtId="0" fontId="4" fillId="0" borderId="0" xfId="0" applyFont="1" applyAlignment="1">
      <alignment vertical="center"/>
    </xf>
    <xf numFmtId="0" fontId="4" fillId="0" borderId="0" xfId="0" applyFont="1" applyAlignment="1">
      <alignment vertical="top"/>
    </xf>
    <xf numFmtId="184" fontId="4" fillId="0" borderId="11" xfId="33" applyNumberFormat="1" applyFont="1" applyBorder="1" applyAlignment="1">
      <alignment vertical="top"/>
    </xf>
    <xf numFmtId="184" fontId="4" fillId="0" borderId="10" xfId="33" applyNumberFormat="1" applyFont="1" applyBorder="1" applyAlignment="1">
      <alignment vertical="top"/>
    </xf>
    <xf numFmtId="184" fontId="4" fillId="0" borderId="0" xfId="33" applyNumberFormat="1" applyFont="1" applyBorder="1" applyAlignment="1">
      <alignment vertical="top"/>
    </xf>
    <xf numFmtId="0" fontId="4" fillId="0" borderId="11" xfId="0" applyFont="1" applyBorder="1" applyAlignment="1">
      <alignment vertical="top"/>
    </xf>
    <xf numFmtId="0" fontId="4" fillId="0" borderId="0" xfId="0" applyFont="1" applyBorder="1" applyAlignment="1">
      <alignment vertical="top"/>
    </xf>
    <xf numFmtId="0" fontId="4" fillId="0" borderId="11" xfId="0" applyFont="1" applyFill="1" applyBorder="1" applyAlignment="1">
      <alignment horizontal="center" vertical="top"/>
    </xf>
    <xf numFmtId="0" fontId="4" fillId="0" borderId="0" xfId="0" applyFont="1" applyFill="1" applyAlignment="1">
      <alignment vertical="top"/>
    </xf>
    <xf numFmtId="0" fontId="4" fillId="12" borderId="10" xfId="0" applyFont="1" applyFill="1" applyBorder="1" applyAlignment="1">
      <alignment vertical="center"/>
    </xf>
    <xf numFmtId="0" fontId="4" fillId="0" borderId="0" xfId="0" applyNumberFormat="1" applyFont="1" applyBorder="1" applyAlignment="1">
      <alignment horizontal="left" vertical="top" wrapText="1"/>
    </xf>
    <xf numFmtId="0" fontId="4" fillId="0" borderId="0" xfId="0" applyFont="1" applyAlignment="1">
      <alignment horizontal="center" vertical="top"/>
    </xf>
    <xf numFmtId="0" fontId="4" fillId="0" borderId="0" xfId="0" applyFont="1" applyAlignment="1">
      <alignment vertical="top" wrapText="1"/>
    </xf>
    <xf numFmtId="38" fontId="4" fillId="0" borderId="0" xfId="0" applyNumberFormat="1" applyFont="1" applyAlignment="1">
      <alignment vertical="top"/>
    </xf>
    <xf numFmtId="38" fontId="9" fillId="33" borderId="10" xfId="0" applyNumberFormat="1" applyFont="1" applyFill="1" applyBorder="1" applyAlignment="1">
      <alignment horizontal="right" vertical="top" wrapText="1"/>
    </xf>
    <xf numFmtId="38" fontId="9" fillId="33" borderId="10" xfId="40" applyNumberFormat="1" applyFont="1" applyFill="1" applyBorder="1" applyAlignment="1">
      <alignment horizontal="right" vertical="top" wrapText="1"/>
    </xf>
    <xf numFmtId="38" fontId="9" fillId="0" borderId="10" xfId="0" applyNumberFormat="1" applyFont="1" applyFill="1" applyBorder="1" applyAlignment="1">
      <alignment horizontal="right" vertical="top" wrapText="1"/>
    </xf>
    <xf numFmtId="0" fontId="0" fillId="0" borderId="10" xfId="0" applyBorder="1" applyAlignment="1">
      <alignment horizontal="center" vertical="top" wrapText="1"/>
    </xf>
    <xf numFmtId="187" fontId="0" fillId="0" borderId="12" xfId="0" applyNumberFormat="1" applyBorder="1" applyAlignment="1">
      <alignment vertical="top" wrapText="1"/>
    </xf>
    <xf numFmtId="0" fontId="0" fillId="0" borderId="10" xfId="0" applyBorder="1" applyAlignment="1">
      <alignment horizontal="center" vertical="top"/>
    </xf>
    <xf numFmtId="0" fontId="4" fillId="0" borderId="0" xfId="0" applyFont="1" applyBorder="1" applyAlignment="1">
      <alignment horizontal="center" vertical="top"/>
    </xf>
    <xf numFmtId="185" fontId="4" fillId="0" borderId="10" xfId="0" applyNumberFormat="1" applyFont="1" applyBorder="1" applyAlignment="1">
      <alignment horizontal="center" vertical="top" wrapText="1"/>
    </xf>
    <xf numFmtId="185" fontId="4" fillId="37" borderId="10" xfId="0" applyNumberFormat="1" applyFont="1" applyFill="1" applyBorder="1" applyAlignment="1">
      <alignment horizontal="center" vertical="top"/>
    </xf>
    <xf numFmtId="187" fontId="0" fillId="0" borderId="13" xfId="0" applyNumberFormat="1" applyBorder="1" applyAlignment="1">
      <alignment vertical="top" wrapText="1"/>
    </xf>
    <xf numFmtId="181" fontId="4" fillId="4" borderId="10" xfId="0" applyNumberFormat="1" applyFont="1" applyFill="1" applyBorder="1" applyAlignment="1">
      <alignment horizontal="left" vertical="top" wrapText="1"/>
    </xf>
    <xf numFmtId="0" fontId="4" fillId="0" borderId="11" xfId="0" applyFont="1" applyBorder="1" applyAlignment="1">
      <alignment horizontal="center" vertical="top"/>
    </xf>
    <xf numFmtId="0" fontId="0" fillId="0" borderId="11" xfId="0" applyBorder="1" applyAlignment="1">
      <alignment horizontal="center" vertical="top"/>
    </xf>
    <xf numFmtId="187" fontId="0" fillId="0" borderId="14" xfId="0" applyNumberFormat="1" applyBorder="1" applyAlignment="1">
      <alignment vertical="top" wrapText="1"/>
    </xf>
    <xf numFmtId="185" fontId="4" fillId="0" borderId="11" xfId="0" applyNumberFormat="1" applyFont="1" applyBorder="1" applyAlignment="1">
      <alignment horizontal="center" vertical="top"/>
    </xf>
    <xf numFmtId="0" fontId="4" fillId="0" borderId="11" xfId="0" applyFont="1" applyBorder="1" applyAlignment="1">
      <alignment horizontal="center" vertical="center"/>
    </xf>
    <xf numFmtId="181" fontId="4" fillId="33" borderId="10" xfId="0" applyNumberFormat="1" applyFont="1" applyFill="1" applyBorder="1" applyAlignment="1">
      <alignment horizontal="left" vertical="top" wrapText="1"/>
    </xf>
    <xf numFmtId="181" fontId="4" fillId="33" borderId="10" xfId="0" applyNumberFormat="1" applyFont="1" applyFill="1" applyBorder="1" applyAlignment="1">
      <alignment horizontal="center" vertical="top" wrapText="1"/>
    </xf>
    <xf numFmtId="181" fontId="4" fillId="33" borderId="10" xfId="0" applyNumberFormat="1" applyFont="1" applyFill="1" applyBorder="1" applyAlignment="1">
      <alignment horizontal="left" vertical="top" wrapText="1"/>
    </xf>
    <xf numFmtId="0" fontId="0" fillId="0" borderId="10" xfId="0" applyBorder="1" applyAlignment="1">
      <alignment horizontal="left" vertical="top" wrapText="1"/>
    </xf>
    <xf numFmtId="181" fontId="4" fillId="33" borderId="10" xfId="0" applyNumberFormat="1" applyFont="1" applyFill="1" applyBorder="1" applyAlignment="1">
      <alignment horizontal="left" vertical="top" wrapText="1"/>
    </xf>
    <xf numFmtId="181" fontId="4" fillId="33" borderId="10" xfId="0" applyNumberFormat="1" applyFont="1" applyFill="1" applyBorder="1" applyAlignment="1">
      <alignment horizontal="center" vertical="top" wrapText="1"/>
    </xf>
    <xf numFmtId="181" fontId="4" fillId="33" borderId="10" xfId="0" applyNumberFormat="1" applyFont="1" applyFill="1" applyBorder="1" applyAlignment="1">
      <alignment horizontal="left" vertical="top" wrapText="1"/>
    </xf>
    <xf numFmtId="181" fontId="4" fillId="33" borderId="10" xfId="0" applyNumberFormat="1" applyFont="1" applyFill="1" applyBorder="1" applyAlignment="1">
      <alignment horizontal="center" vertical="top" wrapText="1"/>
    </xf>
    <xf numFmtId="0" fontId="4" fillId="0" borderId="15" xfId="0" applyFont="1" applyFill="1" applyBorder="1" applyAlignment="1">
      <alignment horizontal="left" vertical="top" wrapText="1"/>
    </xf>
    <xf numFmtId="0" fontId="4" fillId="0" borderId="16" xfId="0" applyFont="1" applyFill="1" applyBorder="1" applyAlignment="1">
      <alignment horizontal="left" vertical="top" wrapText="1"/>
    </xf>
    <xf numFmtId="0" fontId="4" fillId="0" borderId="10" xfId="0" applyNumberFormat="1" applyFont="1" applyBorder="1" applyAlignment="1">
      <alignment horizontal="center" vertical="center" wrapText="1"/>
    </xf>
    <xf numFmtId="185" fontId="4" fillId="0" borderId="10" xfId="0" applyNumberFormat="1" applyFont="1" applyBorder="1" applyAlignment="1">
      <alignment horizontal="center" vertical="center" wrapText="1"/>
    </xf>
    <xf numFmtId="0" fontId="4" fillId="33" borderId="15" xfId="0" applyFont="1" applyFill="1" applyBorder="1" applyAlignment="1">
      <alignment horizontal="left" vertical="top" wrapText="1"/>
    </xf>
    <xf numFmtId="0" fontId="4" fillId="33" borderId="16" xfId="0" applyFont="1" applyFill="1" applyBorder="1" applyAlignment="1">
      <alignment horizontal="left" vertical="top" wrapText="1"/>
    </xf>
    <xf numFmtId="0" fontId="4" fillId="0" borderId="11" xfId="0" applyNumberFormat="1" applyFont="1" applyBorder="1" applyAlignment="1">
      <alignment horizontal="center" vertical="center" wrapText="1"/>
    </xf>
    <xf numFmtId="0" fontId="3" fillId="0" borderId="0" xfId="0" applyFont="1" applyAlignment="1">
      <alignment horizontal="center" vertical="center" wrapText="1"/>
    </xf>
    <xf numFmtId="0" fontId="2" fillId="0" borderId="17"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0" xfId="0" applyFont="1" applyBorder="1" applyAlignment="1">
      <alignment horizontal="center" vertical="center"/>
    </xf>
    <xf numFmtId="0" fontId="6" fillId="0" borderId="0" xfId="0" applyFont="1" applyAlignment="1">
      <alignment vertical="top"/>
    </xf>
    <xf numFmtId="0" fontId="2" fillId="0" borderId="0" xfId="0" applyFont="1" applyAlignment="1">
      <alignment vertical="top"/>
    </xf>
    <xf numFmtId="0" fontId="2" fillId="0" borderId="0" xfId="0" applyNumberFormat="1" applyFont="1" applyAlignment="1">
      <alignment horizontal="left" vertical="top" wrapText="1"/>
    </xf>
    <xf numFmtId="181" fontId="4" fillId="33" borderId="10" xfId="0" applyNumberFormat="1" applyFont="1" applyFill="1" applyBorder="1" applyAlignment="1">
      <alignment horizontal="left" vertical="top" wrapText="1"/>
    </xf>
    <xf numFmtId="0" fontId="0" fillId="0" borderId="10" xfId="0" applyBorder="1" applyAlignment="1">
      <alignment horizontal="left" vertical="top" wrapText="1"/>
    </xf>
    <xf numFmtId="181" fontId="4" fillId="33" borderId="10" xfId="0" applyNumberFormat="1" applyFont="1" applyFill="1" applyBorder="1" applyAlignment="1">
      <alignment horizontal="center" vertical="top" wrapText="1"/>
    </xf>
    <xf numFmtId="0" fontId="0" fillId="0" borderId="10" xfId="0" applyBorder="1" applyAlignment="1">
      <alignment horizontal="center" vertical="top" wrapText="1"/>
    </xf>
    <xf numFmtId="0" fontId="6" fillId="0" borderId="0" xfId="0" applyFont="1" applyBorder="1" applyAlignment="1">
      <alignment vertical="top"/>
    </xf>
    <xf numFmtId="0" fontId="6" fillId="0" borderId="0" xfId="0" applyFont="1" applyAlignment="1">
      <alignment horizontal="left" vertical="top"/>
    </xf>
    <xf numFmtId="181" fontId="4" fillId="33" borderId="15" xfId="0" applyNumberFormat="1" applyFont="1" applyFill="1" applyBorder="1" applyAlignment="1">
      <alignment horizontal="left" vertical="top" wrapText="1"/>
    </xf>
    <xf numFmtId="0" fontId="0" fillId="0" borderId="16" xfId="0" applyBorder="1" applyAlignment="1">
      <alignment horizontal="left" vertical="top" wrapText="1"/>
    </xf>
    <xf numFmtId="181" fontId="4" fillId="33" borderId="15" xfId="0" applyNumberFormat="1" applyFont="1" applyFill="1" applyBorder="1" applyAlignment="1">
      <alignment horizontal="center" vertical="top" wrapText="1"/>
    </xf>
    <xf numFmtId="0" fontId="0" fillId="0" borderId="16" xfId="0" applyBorder="1" applyAlignment="1">
      <alignment horizontal="center" vertical="top" wrapText="1"/>
    </xf>
    <xf numFmtId="0" fontId="4" fillId="0" borderId="18" xfId="0" applyNumberFormat="1" applyFont="1" applyBorder="1" applyAlignment="1">
      <alignment horizontal="center" vertical="center" wrapText="1"/>
    </xf>
    <xf numFmtId="0" fontId="4" fillId="0" borderId="15" xfId="0" applyNumberFormat="1" applyFont="1" applyBorder="1" applyAlignment="1">
      <alignment horizontal="center" vertical="center" wrapText="1"/>
    </xf>
    <xf numFmtId="0" fontId="4" fillId="0" borderId="16" xfId="0" applyNumberFormat="1" applyFont="1" applyBorder="1" applyAlignment="1">
      <alignment horizontal="center" vertical="center" wrapText="1"/>
    </xf>
    <xf numFmtId="0" fontId="0" fillId="0" borderId="10" xfId="0" applyFont="1" applyBorder="1" applyAlignment="1">
      <alignment horizontal="center" vertical="center"/>
    </xf>
  </cellXfs>
  <cellStyles count="47">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中等" xfId="35"/>
    <cellStyle name="合計" xfId="36"/>
    <cellStyle name="好" xfId="37"/>
    <cellStyle name="Percent" xfId="38"/>
    <cellStyle name="計算方式" xfId="39"/>
    <cellStyle name="Currency" xfId="40"/>
    <cellStyle name="Currency [0]" xfId="41"/>
    <cellStyle name="連結的儲存格" xfId="42"/>
    <cellStyle name="備註" xfId="43"/>
    <cellStyle name="說明文字" xfId="44"/>
    <cellStyle name="輔色1" xfId="45"/>
    <cellStyle name="輔色2" xfId="46"/>
    <cellStyle name="輔色3" xfId="47"/>
    <cellStyle name="輔色4" xfId="48"/>
    <cellStyle name="輔色5" xfId="49"/>
    <cellStyle name="輔色6" xfId="50"/>
    <cellStyle name="標題" xfId="51"/>
    <cellStyle name="標題 1" xfId="52"/>
    <cellStyle name="標題 2" xfId="53"/>
    <cellStyle name="標題 3" xfId="54"/>
    <cellStyle name="標題 4" xfId="55"/>
    <cellStyle name="輸入" xfId="56"/>
    <cellStyle name="輸出" xfId="57"/>
    <cellStyle name="檢查儲存格" xfId="58"/>
    <cellStyle name="壞" xfId="59"/>
    <cellStyle name="警告文字"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AM121"/>
  <sheetViews>
    <sheetView tabSelected="1" zoomScalePageLayoutView="0" workbookViewId="0" topLeftCell="A1">
      <pane xSplit="3" ySplit="4" topLeftCell="D57" activePane="bottomRight" state="frozen"/>
      <selection pane="topLeft" activeCell="A1" sqref="A1"/>
      <selection pane="topRight" activeCell="D1" sqref="D1"/>
      <selection pane="bottomLeft" activeCell="A5" sqref="A5"/>
      <selection pane="bottomRight" activeCell="B58" sqref="B58"/>
    </sheetView>
  </sheetViews>
  <sheetFormatPr defaultColWidth="9.00390625" defaultRowHeight="16.5"/>
  <cols>
    <col min="1" max="1" width="5.50390625" style="91" bestFit="1" customWidth="1"/>
    <col min="2" max="2" width="36.00390625" style="17" customWidth="1"/>
    <col min="3" max="3" width="11.625" style="25" bestFit="1" customWidth="1"/>
    <col min="4" max="4" width="27.75390625" style="17" customWidth="1"/>
    <col min="5" max="5" width="19.75390625" style="17" customWidth="1"/>
    <col min="6" max="6" width="12.875" style="17" bestFit="1" customWidth="1"/>
    <col min="7" max="7" width="11.75390625" style="17" bestFit="1" customWidth="1"/>
    <col min="8" max="8" width="12.875" style="17" bestFit="1" customWidth="1"/>
    <col min="9" max="9" width="10.625" style="17" customWidth="1"/>
    <col min="10" max="10" width="8.875" style="25" customWidth="1"/>
    <col min="11" max="11" width="11.75390625" style="72" bestFit="1" customWidth="1"/>
    <col min="12" max="12" width="16.625" style="81" customWidth="1"/>
    <col min="13" max="13" width="9.00390625" style="91" customWidth="1"/>
    <col min="14" max="14" width="12.625" style="91" hidden="1" customWidth="1"/>
    <col min="15" max="15" width="9.00390625" style="92" customWidth="1"/>
    <col min="16" max="16" width="12.25390625" style="93" hidden="1" customWidth="1"/>
    <col min="17" max="19" width="0" style="93" hidden="1" customWidth="1"/>
    <col min="20" max="21" width="10.50390625" style="93" hidden="1" customWidth="1"/>
    <col min="22" max="24" width="0" style="93" hidden="1" customWidth="1"/>
    <col min="25" max="25" width="10.50390625" style="93" hidden="1" customWidth="1"/>
    <col min="26" max="27" width="9.00390625" style="93" customWidth="1"/>
    <col min="28" max="33" width="10.50390625" style="81" bestFit="1" customWidth="1"/>
    <col min="34" max="16384" width="9.00390625" style="81" customWidth="1"/>
  </cols>
  <sheetData>
    <row r="1" spans="1:27" s="80" customFormat="1" ht="21">
      <c r="A1" s="125" t="s">
        <v>8</v>
      </c>
      <c r="B1" s="125"/>
      <c r="C1" s="125"/>
      <c r="D1" s="125"/>
      <c r="E1" s="125"/>
      <c r="F1" s="125"/>
      <c r="G1" s="125"/>
      <c r="H1" s="125"/>
      <c r="I1" s="125"/>
      <c r="J1" s="125"/>
      <c r="K1" s="125"/>
      <c r="L1" s="125"/>
      <c r="M1" s="77"/>
      <c r="N1" s="77"/>
      <c r="O1" s="78"/>
      <c r="P1" s="79"/>
      <c r="Q1" s="79"/>
      <c r="R1" s="79"/>
      <c r="S1" s="79"/>
      <c r="T1" s="79"/>
      <c r="U1" s="79"/>
      <c r="V1" s="79"/>
      <c r="W1" s="79"/>
      <c r="X1" s="79"/>
      <c r="Y1" s="79"/>
      <c r="Z1" s="79"/>
      <c r="AA1" s="79"/>
    </row>
    <row r="2" spans="1:27" s="80" customFormat="1" ht="19.5">
      <c r="A2" s="126" t="s">
        <v>817</v>
      </c>
      <c r="B2" s="126"/>
      <c r="C2" s="126"/>
      <c r="D2" s="126"/>
      <c r="E2" s="126"/>
      <c r="F2" s="126"/>
      <c r="G2" s="126"/>
      <c r="H2" s="126"/>
      <c r="I2" s="126"/>
      <c r="J2" s="126"/>
      <c r="K2" s="126"/>
      <c r="L2" s="126"/>
      <c r="M2" s="77"/>
      <c r="N2" s="77"/>
      <c r="O2" s="78"/>
      <c r="P2" s="79"/>
      <c r="Q2" s="79"/>
      <c r="R2" s="79"/>
      <c r="S2" s="79"/>
      <c r="T2" s="79"/>
      <c r="U2" s="79"/>
      <c r="V2" s="79"/>
      <c r="W2" s="79"/>
      <c r="X2" s="79"/>
      <c r="Y2" s="79"/>
      <c r="Z2" s="79"/>
      <c r="AA2" s="79"/>
    </row>
    <row r="3" spans="1:27" s="80" customFormat="1" ht="16.5">
      <c r="A3" s="127" t="s">
        <v>514</v>
      </c>
      <c r="B3" s="120" t="s">
        <v>46</v>
      </c>
      <c r="C3" s="120" t="s">
        <v>591</v>
      </c>
      <c r="D3" s="120" t="s">
        <v>48</v>
      </c>
      <c r="E3" s="120" t="s">
        <v>49</v>
      </c>
      <c r="F3" s="120" t="s">
        <v>50</v>
      </c>
      <c r="G3" s="120" t="s">
        <v>0</v>
      </c>
      <c r="H3" s="120"/>
      <c r="I3" s="120" t="s">
        <v>51</v>
      </c>
      <c r="J3" s="120" t="s">
        <v>55</v>
      </c>
      <c r="K3" s="121" t="s">
        <v>56</v>
      </c>
      <c r="L3" s="120" t="s">
        <v>52</v>
      </c>
      <c r="M3" s="124" t="s">
        <v>119</v>
      </c>
      <c r="N3" s="120" t="s">
        <v>220</v>
      </c>
      <c r="O3" s="120" t="s">
        <v>140</v>
      </c>
      <c r="P3" s="120" t="s">
        <v>141</v>
      </c>
      <c r="Q3" s="120"/>
      <c r="R3" s="120"/>
      <c r="S3" s="120"/>
      <c r="T3" s="120"/>
      <c r="U3" s="120"/>
      <c r="V3" s="120"/>
      <c r="W3" s="120"/>
      <c r="X3" s="120"/>
      <c r="Y3" s="120"/>
      <c r="Z3" s="120"/>
      <c r="AA3" s="120"/>
    </row>
    <row r="4" spans="1:27" s="80" customFormat="1" ht="33">
      <c r="A4" s="128"/>
      <c r="B4" s="120"/>
      <c r="C4" s="120"/>
      <c r="D4" s="120"/>
      <c r="E4" s="120"/>
      <c r="F4" s="120"/>
      <c r="G4" s="7" t="s">
        <v>53</v>
      </c>
      <c r="H4" s="7" t="s">
        <v>54</v>
      </c>
      <c r="I4" s="120"/>
      <c r="J4" s="120"/>
      <c r="K4" s="121"/>
      <c r="L4" s="120"/>
      <c r="M4" s="124"/>
      <c r="N4" s="120"/>
      <c r="O4" s="120"/>
      <c r="P4" s="35" t="s">
        <v>142</v>
      </c>
      <c r="Q4" s="35" t="s">
        <v>129</v>
      </c>
      <c r="R4" s="35" t="s">
        <v>130</v>
      </c>
      <c r="S4" s="35" t="s">
        <v>131</v>
      </c>
      <c r="T4" s="35" t="s">
        <v>132</v>
      </c>
      <c r="U4" s="35" t="s">
        <v>133</v>
      </c>
      <c r="V4" s="35" t="s">
        <v>134</v>
      </c>
      <c r="W4" s="35" t="s">
        <v>135</v>
      </c>
      <c r="X4" s="35" t="s">
        <v>136</v>
      </c>
      <c r="Y4" s="35" t="s">
        <v>137</v>
      </c>
      <c r="Z4" s="35" t="s">
        <v>138</v>
      </c>
      <c r="AA4" s="35" t="s">
        <v>139</v>
      </c>
    </row>
    <row r="5" spans="1:27" ht="82.5">
      <c r="A5" s="111">
        <v>1</v>
      </c>
      <c r="B5" s="110" t="s">
        <v>614</v>
      </c>
      <c r="C5" s="111" t="s">
        <v>10</v>
      </c>
      <c r="D5" s="2" t="s">
        <v>58</v>
      </c>
      <c r="E5" s="110" t="s">
        <v>145</v>
      </c>
      <c r="F5" s="94">
        <v>159585</v>
      </c>
      <c r="G5" s="94">
        <f>Z5</f>
        <v>0</v>
      </c>
      <c r="H5" s="94">
        <f>SUM(P5:Z5)</f>
        <v>159585</v>
      </c>
      <c r="I5" s="95">
        <f>F5-H5</f>
        <v>0</v>
      </c>
      <c r="J5" s="57">
        <v>1081231</v>
      </c>
      <c r="K5" s="69">
        <v>43752</v>
      </c>
      <c r="L5" s="110" t="s">
        <v>211</v>
      </c>
      <c r="M5" s="105" t="s">
        <v>57</v>
      </c>
      <c r="N5" s="26"/>
      <c r="O5" s="53"/>
      <c r="P5" s="36">
        <v>0</v>
      </c>
      <c r="Q5" s="36"/>
      <c r="R5" s="36"/>
      <c r="S5" s="36"/>
      <c r="T5" s="36"/>
      <c r="U5" s="36"/>
      <c r="V5" s="36"/>
      <c r="W5" s="36"/>
      <c r="X5" s="36"/>
      <c r="Y5" s="36">
        <v>159585</v>
      </c>
      <c r="Z5" s="36"/>
      <c r="AA5" s="36"/>
    </row>
    <row r="6" spans="1:27" ht="82.5">
      <c r="A6" s="117">
        <v>2</v>
      </c>
      <c r="B6" s="110" t="s">
        <v>615</v>
      </c>
      <c r="C6" s="111" t="s">
        <v>14</v>
      </c>
      <c r="D6" s="2" t="s">
        <v>236</v>
      </c>
      <c r="E6" s="110" t="s">
        <v>593</v>
      </c>
      <c r="F6" s="94">
        <f>309395+388387</f>
        <v>697782</v>
      </c>
      <c r="G6" s="94">
        <f aca="true" t="shared" si="0" ref="G6:G82">Z6</f>
        <v>0</v>
      </c>
      <c r="H6" s="94">
        <f aca="true" t="shared" si="1" ref="H6:H82">SUM(P6:Z6)</f>
        <v>697782</v>
      </c>
      <c r="I6" s="95">
        <f aca="true" t="shared" si="2" ref="I6:I82">F6-H6</f>
        <v>0</v>
      </c>
      <c r="J6" s="38" t="s">
        <v>59</v>
      </c>
      <c r="K6" s="69">
        <v>43671</v>
      </c>
      <c r="L6" s="110" t="s">
        <v>64</v>
      </c>
      <c r="M6" s="105" t="s">
        <v>121</v>
      </c>
      <c r="N6" s="26"/>
      <c r="O6" s="53"/>
      <c r="P6" s="36">
        <v>75866</v>
      </c>
      <c r="Q6" s="36"/>
      <c r="R6" s="36">
        <v>106239</v>
      </c>
      <c r="S6" s="36">
        <v>109619</v>
      </c>
      <c r="T6" s="36">
        <v>109985</v>
      </c>
      <c r="U6" s="36">
        <v>131264</v>
      </c>
      <c r="V6" s="36">
        <f>86573+78236</f>
        <v>164809</v>
      </c>
      <c r="W6" s="36"/>
      <c r="X6" s="36"/>
      <c r="Y6" s="36"/>
      <c r="Z6" s="36"/>
      <c r="AA6" s="36"/>
    </row>
    <row r="7" spans="1:27" ht="66">
      <c r="A7" s="117">
        <v>3</v>
      </c>
      <c r="B7" s="110" t="s">
        <v>15</v>
      </c>
      <c r="C7" s="111" t="s">
        <v>16</v>
      </c>
      <c r="D7" s="2" t="s">
        <v>616</v>
      </c>
      <c r="E7" s="110" t="s">
        <v>594</v>
      </c>
      <c r="F7" s="94">
        <f>130000+338881</f>
        <v>468881</v>
      </c>
      <c r="G7" s="94">
        <f t="shared" si="0"/>
        <v>0</v>
      </c>
      <c r="H7" s="94">
        <f t="shared" si="1"/>
        <v>468881</v>
      </c>
      <c r="I7" s="95">
        <f t="shared" si="2"/>
        <v>0</v>
      </c>
      <c r="J7" s="38" t="s">
        <v>59</v>
      </c>
      <c r="K7" s="70">
        <v>43704</v>
      </c>
      <c r="L7" s="110" t="s">
        <v>242</v>
      </c>
      <c r="M7" s="105" t="s">
        <v>121</v>
      </c>
      <c r="N7" s="26"/>
      <c r="O7" s="53"/>
      <c r="P7" s="36">
        <v>113165</v>
      </c>
      <c r="Q7" s="36"/>
      <c r="R7" s="36">
        <v>150572</v>
      </c>
      <c r="S7" s="36">
        <v>54171</v>
      </c>
      <c r="T7" s="36">
        <v>54171</v>
      </c>
      <c r="U7" s="36">
        <v>54171</v>
      </c>
      <c r="V7" s="36">
        <v>8905</v>
      </c>
      <c r="W7" s="36">
        <v>30690</v>
      </c>
      <c r="X7" s="36">
        <v>3036</v>
      </c>
      <c r="Y7" s="36"/>
      <c r="Z7" s="36"/>
      <c r="AA7" s="36"/>
    </row>
    <row r="8" spans="1:27" ht="99">
      <c r="A8" s="117">
        <v>4</v>
      </c>
      <c r="B8" s="110" t="s">
        <v>67</v>
      </c>
      <c r="C8" s="111" t="s">
        <v>17</v>
      </c>
      <c r="D8" s="2" t="s">
        <v>18</v>
      </c>
      <c r="E8" s="110" t="s">
        <v>148</v>
      </c>
      <c r="F8" s="94">
        <v>2800</v>
      </c>
      <c r="G8" s="94">
        <f t="shared" si="0"/>
        <v>0</v>
      </c>
      <c r="H8" s="94">
        <f t="shared" si="1"/>
        <v>2800</v>
      </c>
      <c r="I8" s="95">
        <f t="shared" si="2"/>
        <v>0</v>
      </c>
      <c r="J8" s="38" t="s">
        <v>68</v>
      </c>
      <c r="K8" s="70"/>
      <c r="L8" s="110" t="s">
        <v>71</v>
      </c>
      <c r="M8" s="105" t="s">
        <v>122</v>
      </c>
      <c r="N8" s="26"/>
      <c r="O8" s="53"/>
      <c r="P8" s="36">
        <v>2800</v>
      </c>
      <c r="Q8" s="36"/>
      <c r="R8" s="36"/>
      <c r="S8" s="36"/>
      <c r="T8" s="36"/>
      <c r="U8" s="36"/>
      <c r="V8" s="36"/>
      <c r="W8" s="36"/>
      <c r="X8" s="36"/>
      <c r="Y8" s="36"/>
      <c r="Z8" s="36"/>
      <c r="AA8" s="36"/>
    </row>
    <row r="9" spans="1:27" ht="66">
      <c r="A9" s="117">
        <v>5</v>
      </c>
      <c r="B9" s="110" t="s">
        <v>69</v>
      </c>
      <c r="C9" s="111" t="s">
        <v>19</v>
      </c>
      <c r="D9" s="2" t="s">
        <v>251</v>
      </c>
      <c r="E9" s="110" t="s">
        <v>152</v>
      </c>
      <c r="F9" s="94">
        <f>45500+50000</f>
        <v>95500</v>
      </c>
      <c r="G9" s="94">
        <f t="shared" si="0"/>
        <v>0</v>
      </c>
      <c r="H9" s="94">
        <f t="shared" si="1"/>
        <v>95500</v>
      </c>
      <c r="I9" s="95">
        <f t="shared" si="2"/>
        <v>0</v>
      </c>
      <c r="J9" s="38" t="s">
        <v>59</v>
      </c>
      <c r="K9" s="69">
        <v>43663</v>
      </c>
      <c r="L9" s="110" t="s">
        <v>70</v>
      </c>
      <c r="M9" s="105" t="s">
        <v>121</v>
      </c>
      <c r="N9" s="74" t="s">
        <v>712</v>
      </c>
      <c r="O9" s="53"/>
      <c r="P9" s="36">
        <v>0</v>
      </c>
      <c r="Q9" s="36"/>
      <c r="R9" s="36"/>
      <c r="S9" s="36"/>
      <c r="T9" s="36">
        <v>1631</v>
      </c>
      <c r="U9" s="36">
        <v>47326</v>
      </c>
      <c r="V9" s="36">
        <v>46543</v>
      </c>
      <c r="W9" s="36"/>
      <c r="X9" s="36"/>
      <c r="Y9" s="36"/>
      <c r="Z9" s="36"/>
      <c r="AA9" s="36"/>
    </row>
    <row r="10" spans="1:27" ht="66">
      <c r="A10" s="117">
        <v>6</v>
      </c>
      <c r="B10" s="110" t="s">
        <v>72</v>
      </c>
      <c r="C10" s="111" t="s">
        <v>21</v>
      </c>
      <c r="D10" s="2" t="s">
        <v>585</v>
      </c>
      <c r="E10" s="110" t="s">
        <v>596</v>
      </c>
      <c r="F10" s="94">
        <f>24310</f>
        <v>24310</v>
      </c>
      <c r="G10" s="94">
        <f t="shared" si="0"/>
        <v>0</v>
      </c>
      <c r="H10" s="94">
        <f t="shared" si="1"/>
        <v>24310</v>
      </c>
      <c r="I10" s="95">
        <f t="shared" si="2"/>
        <v>0</v>
      </c>
      <c r="J10" s="38" t="s">
        <v>59</v>
      </c>
      <c r="K10" s="69"/>
      <c r="L10" s="110" t="s">
        <v>215</v>
      </c>
      <c r="M10" s="105" t="s">
        <v>123</v>
      </c>
      <c r="N10" s="26"/>
      <c r="O10" s="53"/>
      <c r="P10" s="36">
        <v>4500</v>
      </c>
      <c r="Q10" s="36"/>
      <c r="R10" s="36">
        <v>4960</v>
      </c>
      <c r="S10" s="36"/>
      <c r="T10" s="36">
        <v>12600</v>
      </c>
      <c r="U10" s="36">
        <v>2250</v>
      </c>
      <c r="V10" s="36"/>
      <c r="W10" s="36"/>
      <c r="X10" s="36"/>
      <c r="Y10" s="36"/>
      <c r="Z10" s="36"/>
      <c r="AA10" s="36"/>
    </row>
    <row r="11" spans="1:27" ht="49.5">
      <c r="A11" s="117">
        <v>7</v>
      </c>
      <c r="B11" s="110"/>
      <c r="C11" s="111" t="s">
        <v>21</v>
      </c>
      <c r="D11" s="2" t="s">
        <v>584</v>
      </c>
      <c r="E11" s="110" t="s">
        <v>586</v>
      </c>
      <c r="F11" s="94">
        <v>3000</v>
      </c>
      <c r="G11" s="94">
        <f t="shared" si="0"/>
        <v>0</v>
      </c>
      <c r="H11" s="94">
        <f t="shared" si="1"/>
        <v>3000</v>
      </c>
      <c r="I11" s="95">
        <f t="shared" si="2"/>
        <v>0</v>
      </c>
      <c r="J11" s="38"/>
      <c r="K11" s="69"/>
      <c r="L11" s="110"/>
      <c r="M11" s="105" t="s">
        <v>123</v>
      </c>
      <c r="N11" s="26"/>
      <c r="O11" s="53"/>
      <c r="P11" s="36"/>
      <c r="Q11" s="36"/>
      <c r="R11" s="36"/>
      <c r="S11" s="36"/>
      <c r="T11" s="36"/>
      <c r="U11" s="36"/>
      <c r="V11" s="36">
        <v>3000</v>
      </c>
      <c r="W11" s="36"/>
      <c r="X11" s="36"/>
      <c r="Y11" s="36"/>
      <c r="Z11" s="36"/>
      <c r="AA11" s="36"/>
    </row>
    <row r="12" spans="1:27" ht="66">
      <c r="A12" s="117">
        <v>8</v>
      </c>
      <c r="B12" s="110" t="s">
        <v>75</v>
      </c>
      <c r="C12" s="111" t="s">
        <v>22</v>
      </c>
      <c r="D12" s="2" t="s">
        <v>77</v>
      </c>
      <c r="E12" s="110" t="s">
        <v>154</v>
      </c>
      <c r="F12" s="94">
        <v>18100</v>
      </c>
      <c r="G12" s="94">
        <f t="shared" si="0"/>
        <v>0</v>
      </c>
      <c r="H12" s="94">
        <f t="shared" si="1"/>
        <v>18100</v>
      </c>
      <c r="I12" s="95">
        <f t="shared" si="2"/>
        <v>0</v>
      </c>
      <c r="J12" s="38">
        <v>1080930</v>
      </c>
      <c r="K12" s="69"/>
      <c r="L12" s="110" t="s">
        <v>76</v>
      </c>
      <c r="M12" s="105" t="s">
        <v>121</v>
      </c>
      <c r="N12" s="26"/>
      <c r="O12" s="53"/>
      <c r="P12" s="36">
        <v>3714</v>
      </c>
      <c r="Q12" s="36"/>
      <c r="R12" s="36"/>
      <c r="S12" s="36">
        <v>14000</v>
      </c>
      <c r="T12" s="36"/>
      <c r="U12" s="36"/>
      <c r="V12" s="36"/>
      <c r="W12" s="36">
        <v>386</v>
      </c>
      <c r="X12" s="36"/>
      <c r="Y12" s="36"/>
      <c r="Z12" s="36"/>
      <c r="AA12" s="36"/>
    </row>
    <row r="13" spans="1:27" ht="66">
      <c r="A13" s="117">
        <v>9</v>
      </c>
      <c r="B13" s="110" t="s">
        <v>23</v>
      </c>
      <c r="C13" s="111" t="s">
        <v>24</v>
      </c>
      <c r="D13" s="2" t="s">
        <v>80</v>
      </c>
      <c r="E13" s="110" t="s">
        <v>597</v>
      </c>
      <c r="F13" s="94">
        <v>4885</v>
      </c>
      <c r="G13" s="94">
        <f t="shared" si="0"/>
        <v>0</v>
      </c>
      <c r="H13" s="94">
        <f t="shared" si="1"/>
        <v>4885</v>
      </c>
      <c r="I13" s="95">
        <f t="shared" si="2"/>
        <v>0</v>
      </c>
      <c r="J13" s="38" t="s">
        <v>79</v>
      </c>
      <c r="K13" s="69">
        <v>43704</v>
      </c>
      <c r="L13" s="110" t="s">
        <v>622</v>
      </c>
      <c r="M13" s="105" t="s">
        <v>121</v>
      </c>
      <c r="N13" s="26"/>
      <c r="O13" s="53"/>
      <c r="P13" s="36">
        <v>0</v>
      </c>
      <c r="Q13" s="36"/>
      <c r="R13" s="36"/>
      <c r="S13" s="36"/>
      <c r="T13" s="36"/>
      <c r="U13" s="36">
        <v>4885</v>
      </c>
      <c r="V13" s="36"/>
      <c r="W13" s="36"/>
      <c r="X13" s="36"/>
      <c r="Y13" s="36"/>
      <c r="Z13" s="36"/>
      <c r="AA13" s="36"/>
    </row>
    <row r="14" spans="1:27" ht="66">
      <c r="A14" s="117">
        <v>10</v>
      </c>
      <c r="B14" s="110" t="s">
        <v>82</v>
      </c>
      <c r="C14" s="111" t="s">
        <v>25</v>
      </c>
      <c r="D14" s="11" t="s">
        <v>81</v>
      </c>
      <c r="E14" s="110" t="s">
        <v>84</v>
      </c>
      <c r="F14" s="94">
        <v>10273</v>
      </c>
      <c r="G14" s="94">
        <f t="shared" si="0"/>
        <v>0</v>
      </c>
      <c r="H14" s="94">
        <f t="shared" si="1"/>
        <v>10273</v>
      </c>
      <c r="I14" s="95">
        <f t="shared" si="2"/>
        <v>0</v>
      </c>
      <c r="J14" s="38" t="s">
        <v>59</v>
      </c>
      <c r="K14" s="69">
        <v>43704</v>
      </c>
      <c r="L14" s="110" t="s">
        <v>621</v>
      </c>
      <c r="M14" s="105" t="s">
        <v>121</v>
      </c>
      <c r="N14" s="26"/>
      <c r="O14" s="53"/>
      <c r="P14" s="36">
        <v>0</v>
      </c>
      <c r="Q14" s="36"/>
      <c r="R14" s="36"/>
      <c r="S14" s="36"/>
      <c r="T14" s="36"/>
      <c r="U14" s="36">
        <v>6604</v>
      </c>
      <c r="V14" s="36"/>
      <c r="W14" s="36">
        <v>3669</v>
      </c>
      <c r="X14" s="36"/>
      <c r="Y14" s="36"/>
      <c r="Z14" s="36"/>
      <c r="AA14" s="36"/>
    </row>
    <row r="15" spans="1:27" ht="82.5">
      <c r="A15" s="117">
        <v>11</v>
      </c>
      <c r="B15" s="110" t="s">
        <v>90</v>
      </c>
      <c r="C15" s="111" t="s">
        <v>26</v>
      </c>
      <c r="D15" s="2" t="s">
        <v>171</v>
      </c>
      <c r="E15" s="110" t="s">
        <v>174</v>
      </c>
      <c r="F15" s="94">
        <v>93600</v>
      </c>
      <c r="G15" s="94">
        <f t="shared" si="0"/>
        <v>0</v>
      </c>
      <c r="H15" s="94">
        <f t="shared" si="1"/>
        <v>93600</v>
      </c>
      <c r="I15" s="95">
        <f t="shared" si="2"/>
        <v>0</v>
      </c>
      <c r="J15" s="38" t="s">
        <v>59</v>
      </c>
      <c r="K15" s="69">
        <v>43725</v>
      </c>
      <c r="L15" s="110" t="s">
        <v>216</v>
      </c>
      <c r="M15" s="105" t="s">
        <v>121</v>
      </c>
      <c r="N15" s="26"/>
      <c r="O15" s="53" t="s">
        <v>143</v>
      </c>
      <c r="P15" s="36">
        <v>91800</v>
      </c>
      <c r="Q15" s="36"/>
      <c r="R15" s="36"/>
      <c r="S15" s="36"/>
      <c r="T15" s="36"/>
      <c r="U15" s="36">
        <v>1800</v>
      </c>
      <c r="V15" s="36"/>
      <c r="W15" s="36"/>
      <c r="X15" s="36"/>
      <c r="Y15" s="36"/>
      <c r="Z15" s="36"/>
      <c r="AA15" s="36"/>
    </row>
    <row r="16" spans="1:27" ht="99">
      <c r="A16" s="117">
        <v>12</v>
      </c>
      <c r="B16" s="110" t="s">
        <v>91</v>
      </c>
      <c r="C16" s="111" t="s">
        <v>27</v>
      </c>
      <c r="D16" s="2" t="s">
        <v>617</v>
      </c>
      <c r="E16" s="110" t="s">
        <v>598</v>
      </c>
      <c r="F16" s="94">
        <v>1788</v>
      </c>
      <c r="G16" s="94">
        <f t="shared" si="0"/>
        <v>0</v>
      </c>
      <c r="H16" s="94">
        <f t="shared" si="1"/>
        <v>1788</v>
      </c>
      <c r="I16" s="95">
        <f t="shared" si="2"/>
        <v>0</v>
      </c>
      <c r="J16" s="38" t="s">
        <v>59</v>
      </c>
      <c r="K16" s="69">
        <v>43725</v>
      </c>
      <c r="L16" s="110" t="s">
        <v>86</v>
      </c>
      <c r="M16" s="105" t="s">
        <v>121</v>
      </c>
      <c r="N16" s="26"/>
      <c r="O16" s="53" t="s">
        <v>143</v>
      </c>
      <c r="P16" s="36">
        <v>1756</v>
      </c>
      <c r="Q16" s="36"/>
      <c r="R16" s="36"/>
      <c r="S16" s="36"/>
      <c r="T16" s="36"/>
      <c r="U16" s="36">
        <v>32</v>
      </c>
      <c r="V16" s="36"/>
      <c r="W16" s="36"/>
      <c r="X16" s="36"/>
      <c r="Y16" s="36"/>
      <c r="Z16" s="36"/>
      <c r="AA16" s="36"/>
    </row>
    <row r="17" spans="1:27" ht="82.5">
      <c r="A17" s="117">
        <v>13</v>
      </c>
      <c r="B17" s="110" t="s">
        <v>91</v>
      </c>
      <c r="C17" s="111" t="s">
        <v>28</v>
      </c>
      <c r="D17" s="2" t="s">
        <v>698</v>
      </c>
      <c r="E17" s="110" t="s">
        <v>599</v>
      </c>
      <c r="F17" s="94">
        <v>28703</v>
      </c>
      <c r="G17" s="94">
        <f t="shared" si="0"/>
        <v>0</v>
      </c>
      <c r="H17" s="94">
        <f t="shared" si="1"/>
        <v>28703</v>
      </c>
      <c r="I17" s="95">
        <f t="shared" si="2"/>
        <v>0</v>
      </c>
      <c r="J17" s="38" t="s">
        <v>59</v>
      </c>
      <c r="K17" s="69">
        <v>43732</v>
      </c>
      <c r="L17" s="110" t="s">
        <v>87</v>
      </c>
      <c r="M17" s="105" t="s">
        <v>121</v>
      </c>
      <c r="N17" s="26"/>
      <c r="O17" s="53"/>
      <c r="P17" s="36">
        <v>0</v>
      </c>
      <c r="Q17" s="36"/>
      <c r="R17" s="36">
        <v>7065</v>
      </c>
      <c r="S17" s="36"/>
      <c r="T17" s="36"/>
      <c r="U17" s="36"/>
      <c r="V17" s="36"/>
      <c r="W17" s="36"/>
      <c r="X17" s="36">
        <v>21638</v>
      </c>
      <c r="Y17" s="36"/>
      <c r="Z17" s="36"/>
      <c r="AA17" s="36"/>
    </row>
    <row r="18" spans="1:27" ht="99">
      <c r="A18" s="117">
        <v>14</v>
      </c>
      <c r="B18" s="110" t="s">
        <v>91</v>
      </c>
      <c r="C18" s="111" t="s">
        <v>29</v>
      </c>
      <c r="D18" s="2" t="s">
        <v>207</v>
      </c>
      <c r="E18" s="110" t="s">
        <v>599</v>
      </c>
      <c r="F18" s="94">
        <f>33000</f>
        <v>33000</v>
      </c>
      <c r="G18" s="94">
        <f t="shared" si="0"/>
        <v>0</v>
      </c>
      <c r="H18" s="94">
        <f t="shared" si="1"/>
        <v>33000</v>
      </c>
      <c r="I18" s="95">
        <f t="shared" si="2"/>
        <v>0</v>
      </c>
      <c r="J18" s="38" t="s">
        <v>59</v>
      </c>
      <c r="K18" s="69">
        <v>43732</v>
      </c>
      <c r="L18" s="110"/>
      <c r="M18" s="105" t="s">
        <v>368</v>
      </c>
      <c r="N18" s="26"/>
      <c r="O18" s="53"/>
      <c r="P18" s="36">
        <v>0</v>
      </c>
      <c r="Q18" s="36"/>
      <c r="R18" s="36"/>
      <c r="S18" s="36"/>
      <c r="T18" s="36"/>
      <c r="U18" s="36"/>
      <c r="V18" s="36">
        <v>23828</v>
      </c>
      <c r="W18" s="36"/>
      <c r="X18" s="36">
        <v>9172</v>
      </c>
      <c r="Y18" s="36"/>
      <c r="Z18" s="36"/>
      <c r="AA18" s="36"/>
    </row>
    <row r="19" spans="1:27" ht="66">
      <c r="A19" s="117">
        <v>15</v>
      </c>
      <c r="B19" s="110" t="s">
        <v>91</v>
      </c>
      <c r="C19" s="111" t="s">
        <v>29</v>
      </c>
      <c r="D19" s="2" t="s">
        <v>714</v>
      </c>
      <c r="E19" s="110" t="s">
        <v>599</v>
      </c>
      <c r="F19" s="94">
        <v>20000</v>
      </c>
      <c r="G19" s="94">
        <f t="shared" si="0"/>
        <v>0</v>
      </c>
      <c r="H19" s="94">
        <f t="shared" si="1"/>
        <v>20000</v>
      </c>
      <c r="I19" s="95">
        <f t="shared" si="2"/>
        <v>0</v>
      </c>
      <c r="J19" s="38" t="s">
        <v>59</v>
      </c>
      <c r="K19" s="69">
        <v>43671</v>
      </c>
      <c r="L19" s="110" t="s">
        <v>715</v>
      </c>
      <c r="M19" s="105" t="s">
        <v>121</v>
      </c>
      <c r="N19" s="74" t="s">
        <v>719</v>
      </c>
      <c r="O19" s="53"/>
      <c r="P19" s="36"/>
      <c r="Q19" s="36"/>
      <c r="R19" s="36">
        <v>2038</v>
      </c>
      <c r="S19" s="36"/>
      <c r="T19" s="36">
        <v>6115</v>
      </c>
      <c r="U19" s="36"/>
      <c r="V19" s="36">
        <v>11847</v>
      </c>
      <c r="W19" s="36"/>
      <c r="X19" s="36"/>
      <c r="Y19" s="36"/>
      <c r="Z19" s="36"/>
      <c r="AA19" s="36"/>
    </row>
    <row r="20" spans="1:27" ht="82.5">
      <c r="A20" s="117">
        <v>16</v>
      </c>
      <c r="B20" s="110" t="s">
        <v>94</v>
      </c>
      <c r="C20" s="111" t="s">
        <v>30</v>
      </c>
      <c r="D20" s="11" t="s">
        <v>93</v>
      </c>
      <c r="E20" s="110" t="s">
        <v>96</v>
      </c>
      <c r="F20" s="94">
        <v>120000</v>
      </c>
      <c r="G20" s="94">
        <f t="shared" si="0"/>
        <v>0</v>
      </c>
      <c r="H20" s="94">
        <f t="shared" si="1"/>
        <v>120000</v>
      </c>
      <c r="I20" s="95">
        <f t="shared" si="2"/>
        <v>0</v>
      </c>
      <c r="J20" s="38" t="s">
        <v>59</v>
      </c>
      <c r="K20" s="69">
        <v>43678</v>
      </c>
      <c r="L20" s="110" t="s">
        <v>95</v>
      </c>
      <c r="M20" s="105" t="s">
        <v>121</v>
      </c>
      <c r="N20" s="26"/>
      <c r="O20" s="53"/>
      <c r="P20" s="36">
        <v>0</v>
      </c>
      <c r="Q20" s="36"/>
      <c r="R20" s="36"/>
      <c r="S20" s="36"/>
      <c r="T20" s="36"/>
      <c r="U20" s="36"/>
      <c r="V20" s="36">
        <v>11203</v>
      </c>
      <c r="W20" s="36">
        <v>108797</v>
      </c>
      <c r="X20" s="36"/>
      <c r="Y20" s="36"/>
      <c r="Z20" s="36"/>
      <c r="AA20" s="36"/>
    </row>
    <row r="21" spans="1:27" ht="99">
      <c r="A21" s="117">
        <v>17</v>
      </c>
      <c r="B21" s="110" t="s">
        <v>497</v>
      </c>
      <c r="C21" s="111" t="s">
        <v>435</v>
      </c>
      <c r="D21" s="2" t="s">
        <v>541</v>
      </c>
      <c r="E21" s="110" t="s">
        <v>600</v>
      </c>
      <c r="F21" s="94">
        <f>140216-26400+275400</f>
        <v>389216</v>
      </c>
      <c r="G21" s="94">
        <f t="shared" si="0"/>
        <v>0</v>
      </c>
      <c r="H21" s="94">
        <f t="shared" si="1"/>
        <v>389216</v>
      </c>
      <c r="I21" s="95">
        <f t="shared" si="2"/>
        <v>0</v>
      </c>
      <c r="J21" s="38" t="s">
        <v>59</v>
      </c>
      <c r="K21" s="69">
        <v>43685</v>
      </c>
      <c r="L21" s="110" t="s">
        <v>620</v>
      </c>
      <c r="M21" s="105" t="s">
        <v>121</v>
      </c>
      <c r="N21" s="26"/>
      <c r="O21" s="53"/>
      <c r="P21" s="36">
        <v>13412</v>
      </c>
      <c r="Q21" s="36"/>
      <c r="R21" s="36">
        <v>28091</v>
      </c>
      <c r="S21" s="36">
        <v>32588</v>
      </c>
      <c r="T21" s="36">
        <v>93711</v>
      </c>
      <c r="U21" s="36">
        <v>67425</v>
      </c>
      <c r="V21" s="36">
        <v>69574</v>
      </c>
      <c r="W21" s="36">
        <v>84415</v>
      </c>
      <c r="X21" s="36"/>
      <c r="Y21" s="36"/>
      <c r="Z21" s="36"/>
      <c r="AA21" s="36"/>
    </row>
    <row r="22" spans="1:27" ht="66">
      <c r="A22" s="117">
        <v>18</v>
      </c>
      <c r="B22" s="110" t="s">
        <v>11</v>
      </c>
      <c r="C22" s="111" t="s">
        <v>62</v>
      </c>
      <c r="D22" s="11" t="s">
        <v>13</v>
      </c>
      <c r="E22" s="110" t="s">
        <v>159</v>
      </c>
      <c r="F22" s="94">
        <v>363151</v>
      </c>
      <c r="G22" s="94">
        <f t="shared" si="0"/>
        <v>0</v>
      </c>
      <c r="H22" s="94">
        <f t="shared" si="1"/>
        <v>363151</v>
      </c>
      <c r="I22" s="95">
        <f t="shared" si="2"/>
        <v>0</v>
      </c>
      <c r="J22" s="38" t="s">
        <v>59</v>
      </c>
      <c r="K22" s="69">
        <v>43685</v>
      </c>
      <c r="L22" s="110" t="s">
        <v>97</v>
      </c>
      <c r="M22" s="105" t="s">
        <v>121</v>
      </c>
      <c r="N22" s="63"/>
      <c r="O22" s="64" t="s">
        <v>301</v>
      </c>
      <c r="P22" s="36">
        <v>10550</v>
      </c>
      <c r="Q22" s="36"/>
      <c r="R22" s="36">
        <v>8806</v>
      </c>
      <c r="S22" s="36">
        <v>38229</v>
      </c>
      <c r="T22" s="36">
        <v>47182</v>
      </c>
      <c r="U22" s="36">
        <v>60083</v>
      </c>
      <c r="V22" s="36">
        <v>124719</v>
      </c>
      <c r="W22" s="36">
        <v>73582</v>
      </c>
      <c r="X22" s="36"/>
      <c r="Y22" s="36"/>
      <c r="Z22" s="36"/>
      <c r="AA22" s="36"/>
    </row>
    <row r="23" spans="1:27" ht="49.5">
      <c r="A23" s="117">
        <v>19</v>
      </c>
      <c r="B23" s="110" t="s">
        <v>100</v>
      </c>
      <c r="C23" s="111" t="s">
        <v>98</v>
      </c>
      <c r="D23" s="11" t="s">
        <v>99</v>
      </c>
      <c r="E23" s="110" t="s">
        <v>160</v>
      </c>
      <c r="F23" s="94">
        <v>10000</v>
      </c>
      <c r="G23" s="94">
        <f t="shared" si="0"/>
        <v>0</v>
      </c>
      <c r="H23" s="94">
        <f t="shared" si="1"/>
        <v>10000</v>
      </c>
      <c r="I23" s="95">
        <f t="shared" si="2"/>
        <v>0</v>
      </c>
      <c r="J23" s="38" t="s">
        <v>59</v>
      </c>
      <c r="K23" s="69"/>
      <c r="L23" s="110" t="s">
        <v>101</v>
      </c>
      <c r="M23" s="105" t="s">
        <v>124</v>
      </c>
      <c r="N23" s="74" t="s">
        <v>308</v>
      </c>
      <c r="O23" s="53"/>
      <c r="P23" s="36">
        <v>0</v>
      </c>
      <c r="Q23" s="36">
        <v>10000</v>
      </c>
      <c r="R23" s="36"/>
      <c r="S23" s="36"/>
      <c r="T23" s="36"/>
      <c r="U23" s="36"/>
      <c r="V23" s="36"/>
      <c r="W23" s="36"/>
      <c r="X23" s="36"/>
      <c r="Y23" s="36"/>
      <c r="Z23" s="36"/>
      <c r="AA23" s="36"/>
    </row>
    <row r="24" spans="1:27" ht="66">
      <c r="A24" s="117">
        <v>20</v>
      </c>
      <c r="B24" s="110" t="s">
        <v>725</v>
      </c>
      <c r="C24" s="111" t="s">
        <v>720</v>
      </c>
      <c r="D24" s="11" t="s">
        <v>721</v>
      </c>
      <c r="E24" s="110" t="s">
        <v>722</v>
      </c>
      <c r="F24" s="94">
        <v>216825</v>
      </c>
      <c r="G24" s="94">
        <f t="shared" si="0"/>
        <v>0</v>
      </c>
      <c r="H24" s="94">
        <f t="shared" si="1"/>
        <v>216825</v>
      </c>
      <c r="I24" s="95">
        <f t="shared" si="2"/>
        <v>0</v>
      </c>
      <c r="J24" s="38" t="s">
        <v>723</v>
      </c>
      <c r="K24" s="69">
        <v>43719</v>
      </c>
      <c r="L24" s="110"/>
      <c r="M24" s="105" t="s">
        <v>57</v>
      </c>
      <c r="N24" s="74"/>
      <c r="O24" s="53"/>
      <c r="P24" s="36"/>
      <c r="Q24" s="36"/>
      <c r="R24" s="36"/>
      <c r="S24" s="36"/>
      <c r="T24" s="36"/>
      <c r="U24" s="36"/>
      <c r="V24" s="36"/>
      <c r="W24" s="36"/>
      <c r="X24" s="36">
        <v>216825</v>
      </c>
      <c r="Y24" s="36"/>
      <c r="Z24" s="36"/>
      <c r="AA24" s="36"/>
    </row>
    <row r="25" spans="1:27" ht="82.5">
      <c r="A25" s="117">
        <v>21</v>
      </c>
      <c r="B25" s="110" t="s">
        <v>785</v>
      </c>
      <c r="C25" s="111" t="s">
        <v>780</v>
      </c>
      <c r="D25" s="11" t="s">
        <v>781</v>
      </c>
      <c r="E25" s="110" t="s">
        <v>782</v>
      </c>
      <c r="F25" s="94">
        <v>28800</v>
      </c>
      <c r="G25" s="94">
        <f t="shared" si="0"/>
        <v>2520</v>
      </c>
      <c r="H25" s="94">
        <f t="shared" si="1"/>
        <v>3960</v>
      </c>
      <c r="I25" s="95">
        <f t="shared" si="2"/>
        <v>24840</v>
      </c>
      <c r="J25" s="38" t="s">
        <v>784</v>
      </c>
      <c r="K25" s="69"/>
      <c r="L25" s="110"/>
      <c r="M25" s="106" t="s">
        <v>783</v>
      </c>
      <c r="N25" s="74"/>
      <c r="O25" s="53"/>
      <c r="P25" s="36"/>
      <c r="Q25" s="36"/>
      <c r="R25" s="36"/>
      <c r="S25" s="36"/>
      <c r="T25" s="36"/>
      <c r="U25" s="36"/>
      <c r="V25" s="36"/>
      <c r="W25" s="36"/>
      <c r="X25" s="36"/>
      <c r="Y25" s="36">
        <v>1440</v>
      </c>
      <c r="Z25" s="36">
        <v>2520</v>
      </c>
      <c r="AA25" s="36"/>
    </row>
    <row r="26" spans="1:27" ht="132">
      <c r="A26" s="117">
        <v>22</v>
      </c>
      <c r="B26" s="110" t="s">
        <v>494</v>
      </c>
      <c r="C26" s="111" t="s">
        <v>437</v>
      </c>
      <c r="D26" s="11" t="s">
        <v>438</v>
      </c>
      <c r="E26" s="110" t="s">
        <v>440</v>
      </c>
      <c r="F26" s="94">
        <v>100000</v>
      </c>
      <c r="G26" s="94">
        <f t="shared" si="0"/>
        <v>0</v>
      </c>
      <c r="H26" s="94">
        <f t="shared" si="1"/>
        <v>100000</v>
      </c>
      <c r="I26" s="95">
        <f t="shared" si="2"/>
        <v>0</v>
      </c>
      <c r="J26" s="97" t="s">
        <v>441</v>
      </c>
      <c r="K26" s="101">
        <v>43643</v>
      </c>
      <c r="L26" s="110"/>
      <c r="M26" s="105" t="s">
        <v>123</v>
      </c>
      <c r="N26" s="101" t="s">
        <v>688</v>
      </c>
      <c r="O26" s="53"/>
      <c r="P26" s="36"/>
      <c r="Q26" s="36"/>
      <c r="R26" s="36"/>
      <c r="S26" s="36"/>
      <c r="T26" s="36">
        <v>57197</v>
      </c>
      <c r="U26" s="36">
        <v>42803</v>
      </c>
      <c r="V26" s="36"/>
      <c r="W26" s="36"/>
      <c r="X26" s="36"/>
      <c r="Y26" s="36"/>
      <c r="Z26" s="36"/>
      <c r="AA26" s="36"/>
    </row>
    <row r="27" spans="1:27" ht="148.5">
      <c r="A27" s="117">
        <v>23</v>
      </c>
      <c r="B27" s="110" t="s">
        <v>485</v>
      </c>
      <c r="C27" s="111" t="s">
        <v>437</v>
      </c>
      <c r="D27" s="11" t="s">
        <v>481</v>
      </c>
      <c r="E27" s="110" t="s">
        <v>484</v>
      </c>
      <c r="F27" s="94">
        <v>590000</v>
      </c>
      <c r="G27" s="94">
        <f t="shared" si="0"/>
        <v>0</v>
      </c>
      <c r="H27" s="94">
        <f t="shared" si="1"/>
        <v>590000</v>
      </c>
      <c r="I27" s="95">
        <f t="shared" si="2"/>
        <v>0</v>
      </c>
      <c r="J27" s="97" t="s">
        <v>482</v>
      </c>
      <c r="K27" s="69">
        <v>43601</v>
      </c>
      <c r="L27" s="110"/>
      <c r="M27" s="105" t="s">
        <v>57</v>
      </c>
      <c r="N27" s="74" t="s">
        <v>539</v>
      </c>
      <c r="O27" s="53"/>
      <c r="P27" s="36"/>
      <c r="Q27" s="36"/>
      <c r="R27" s="36"/>
      <c r="S27" s="36"/>
      <c r="T27" s="36">
        <v>590000</v>
      </c>
      <c r="U27" s="36"/>
      <c r="V27" s="36"/>
      <c r="W27" s="36"/>
      <c r="X27" s="36"/>
      <c r="Y27" s="36"/>
      <c r="Z27" s="36"/>
      <c r="AA27" s="36"/>
    </row>
    <row r="28" spans="1:27" ht="99">
      <c r="A28" s="117">
        <v>24</v>
      </c>
      <c r="B28" s="116" t="s">
        <v>882</v>
      </c>
      <c r="C28" s="117" t="s">
        <v>877</v>
      </c>
      <c r="D28" s="11" t="s">
        <v>878</v>
      </c>
      <c r="E28" s="116" t="s">
        <v>880</v>
      </c>
      <c r="F28" s="94">
        <v>50000</v>
      </c>
      <c r="G28" s="94">
        <f>Z28</f>
        <v>0</v>
      </c>
      <c r="H28" s="94">
        <f>SUM(P28:Z28)</f>
        <v>0</v>
      </c>
      <c r="I28" s="95">
        <f>F28-H28</f>
        <v>50000</v>
      </c>
      <c r="J28" s="97" t="s">
        <v>881</v>
      </c>
      <c r="K28" s="69"/>
      <c r="L28" s="116"/>
      <c r="M28" s="105" t="s">
        <v>879</v>
      </c>
      <c r="N28" s="74"/>
      <c r="O28" s="53"/>
      <c r="P28" s="36"/>
      <c r="Q28" s="36"/>
      <c r="R28" s="36"/>
      <c r="S28" s="36"/>
      <c r="T28" s="36"/>
      <c r="U28" s="36"/>
      <c r="V28" s="36"/>
      <c r="W28" s="36"/>
      <c r="X28" s="36"/>
      <c r="Y28" s="36"/>
      <c r="Z28" s="36"/>
      <c r="AA28" s="36"/>
    </row>
    <row r="29" spans="1:27" ht="99">
      <c r="A29" s="117">
        <v>25</v>
      </c>
      <c r="B29" s="110" t="s">
        <v>647</v>
      </c>
      <c r="C29" s="111" t="s">
        <v>644</v>
      </c>
      <c r="D29" s="11" t="s">
        <v>645</v>
      </c>
      <c r="E29" s="110" t="s">
        <v>646</v>
      </c>
      <c r="F29" s="94">
        <v>20000</v>
      </c>
      <c r="G29" s="94">
        <f t="shared" si="0"/>
        <v>0</v>
      </c>
      <c r="H29" s="94">
        <f t="shared" si="1"/>
        <v>20000</v>
      </c>
      <c r="I29" s="95">
        <f t="shared" si="2"/>
        <v>0</v>
      </c>
      <c r="J29" s="97" t="s">
        <v>103</v>
      </c>
      <c r="K29" s="69">
        <v>43671</v>
      </c>
      <c r="L29" s="53"/>
      <c r="M29" s="106" t="s">
        <v>457</v>
      </c>
      <c r="N29" s="74" t="s">
        <v>713</v>
      </c>
      <c r="O29" s="53"/>
      <c r="P29" s="36"/>
      <c r="Q29" s="36"/>
      <c r="R29" s="36"/>
      <c r="S29" s="36"/>
      <c r="T29" s="36"/>
      <c r="U29" s="36"/>
      <c r="V29" s="36">
        <v>20000</v>
      </c>
      <c r="W29" s="36"/>
      <c r="X29" s="36"/>
      <c r="Y29" s="36"/>
      <c r="Z29" s="36"/>
      <c r="AA29" s="36"/>
    </row>
    <row r="30" spans="1:27" ht="115.5">
      <c r="A30" s="117">
        <v>26</v>
      </c>
      <c r="B30" s="110" t="s">
        <v>545</v>
      </c>
      <c r="C30" s="111" t="s">
        <v>542</v>
      </c>
      <c r="D30" s="11" t="s">
        <v>543</v>
      </c>
      <c r="E30" s="110" t="s">
        <v>544</v>
      </c>
      <c r="F30" s="94">
        <v>53181</v>
      </c>
      <c r="G30" s="94">
        <f t="shared" si="0"/>
        <v>0</v>
      </c>
      <c r="H30" s="94">
        <f t="shared" si="1"/>
        <v>53181</v>
      </c>
      <c r="I30" s="95">
        <f t="shared" si="2"/>
        <v>0</v>
      </c>
      <c r="J30" s="97">
        <v>1080731</v>
      </c>
      <c r="K30" s="69">
        <v>43679</v>
      </c>
      <c r="L30" s="53" t="s">
        <v>601</v>
      </c>
      <c r="M30" s="105" t="s">
        <v>546</v>
      </c>
      <c r="N30" s="74"/>
      <c r="O30" s="53"/>
      <c r="P30" s="36"/>
      <c r="Q30" s="36"/>
      <c r="R30" s="36"/>
      <c r="S30" s="36"/>
      <c r="T30" s="36"/>
      <c r="U30" s="36">
        <v>35183</v>
      </c>
      <c r="V30" s="36">
        <v>11497</v>
      </c>
      <c r="W30" s="36">
        <v>6501</v>
      </c>
      <c r="X30" s="36"/>
      <c r="Y30" s="36"/>
      <c r="Z30" s="36"/>
      <c r="AA30" s="36"/>
    </row>
    <row r="31" spans="1:27" ht="49.5">
      <c r="A31" s="117">
        <v>27</v>
      </c>
      <c r="B31" s="110" t="s">
        <v>767</v>
      </c>
      <c r="C31" s="111" t="s">
        <v>763</v>
      </c>
      <c r="D31" s="11" t="s">
        <v>765</v>
      </c>
      <c r="E31" s="110" t="s">
        <v>764</v>
      </c>
      <c r="F31" s="94">
        <v>19600</v>
      </c>
      <c r="G31" s="94">
        <f t="shared" si="0"/>
        <v>0</v>
      </c>
      <c r="H31" s="94">
        <f t="shared" si="1"/>
        <v>19600</v>
      </c>
      <c r="I31" s="95">
        <f t="shared" si="2"/>
        <v>0</v>
      </c>
      <c r="J31" s="99">
        <v>10808</v>
      </c>
      <c r="K31" s="69"/>
      <c r="L31" s="53"/>
      <c r="M31" s="105" t="s">
        <v>766</v>
      </c>
      <c r="N31" s="74"/>
      <c r="O31" s="53"/>
      <c r="P31" s="36"/>
      <c r="Q31" s="36"/>
      <c r="R31" s="36"/>
      <c r="S31" s="36"/>
      <c r="T31" s="36"/>
      <c r="U31" s="36"/>
      <c r="V31" s="36"/>
      <c r="W31" s="36"/>
      <c r="X31" s="36">
        <v>18000</v>
      </c>
      <c r="Y31" s="36">
        <v>1600</v>
      </c>
      <c r="Z31" s="36"/>
      <c r="AA31" s="36"/>
    </row>
    <row r="32" spans="1:27" ht="49.5">
      <c r="A32" s="117">
        <v>28</v>
      </c>
      <c r="B32" s="114" t="s">
        <v>822</v>
      </c>
      <c r="C32" s="115" t="s">
        <v>763</v>
      </c>
      <c r="D32" s="11" t="s">
        <v>818</v>
      </c>
      <c r="E32" s="114" t="s">
        <v>819</v>
      </c>
      <c r="F32" s="94">
        <v>92553</v>
      </c>
      <c r="G32" s="94">
        <f>Z32</f>
        <v>32102</v>
      </c>
      <c r="H32" s="94">
        <f>SUM(P32:Z32)</f>
        <v>32102</v>
      </c>
      <c r="I32" s="95">
        <f>F32-H32</f>
        <v>60451</v>
      </c>
      <c r="J32" s="97" t="s">
        <v>820</v>
      </c>
      <c r="K32" s="69"/>
      <c r="L32" s="53"/>
      <c r="M32" s="105" t="s">
        <v>821</v>
      </c>
      <c r="N32" s="74"/>
      <c r="O32" s="53"/>
      <c r="P32" s="36"/>
      <c r="Q32" s="36"/>
      <c r="R32" s="36"/>
      <c r="S32" s="36"/>
      <c r="T32" s="36"/>
      <c r="U32" s="36"/>
      <c r="V32" s="36"/>
      <c r="W32" s="36"/>
      <c r="X32" s="36"/>
      <c r="Y32" s="36"/>
      <c r="Z32" s="36">
        <v>32102</v>
      </c>
      <c r="AA32" s="36"/>
    </row>
    <row r="33" spans="1:27" ht="99">
      <c r="A33" s="117">
        <v>29</v>
      </c>
      <c r="B33" s="110" t="s">
        <v>495</v>
      </c>
      <c r="C33" s="111" t="s">
        <v>442</v>
      </c>
      <c r="D33" s="11" t="s">
        <v>443</v>
      </c>
      <c r="E33" s="110" t="s">
        <v>444</v>
      </c>
      <c r="F33" s="94">
        <v>14000</v>
      </c>
      <c r="G33" s="94">
        <f t="shared" si="0"/>
        <v>0</v>
      </c>
      <c r="H33" s="94">
        <f t="shared" si="1"/>
        <v>14000</v>
      </c>
      <c r="I33" s="95">
        <f t="shared" si="2"/>
        <v>0</v>
      </c>
      <c r="J33" s="97" t="s">
        <v>446</v>
      </c>
      <c r="K33" s="69">
        <v>43641</v>
      </c>
      <c r="L33" s="110"/>
      <c r="M33" s="105" t="s">
        <v>445</v>
      </c>
      <c r="N33" s="74" t="s">
        <v>643</v>
      </c>
      <c r="O33" s="53"/>
      <c r="P33" s="36"/>
      <c r="Q33" s="36"/>
      <c r="R33" s="36"/>
      <c r="S33" s="36">
        <v>8400</v>
      </c>
      <c r="T33" s="36">
        <v>2800</v>
      </c>
      <c r="U33" s="36">
        <v>2800</v>
      </c>
      <c r="V33" s="36"/>
      <c r="W33" s="36"/>
      <c r="X33" s="36"/>
      <c r="Y33" s="36"/>
      <c r="Z33" s="36"/>
      <c r="AA33" s="36"/>
    </row>
    <row r="34" spans="1:27" ht="99">
      <c r="A34" s="117">
        <v>30</v>
      </c>
      <c r="B34" s="114" t="s">
        <v>826</v>
      </c>
      <c r="C34" s="115" t="s">
        <v>824</v>
      </c>
      <c r="D34" s="11" t="s">
        <v>823</v>
      </c>
      <c r="E34" s="114" t="s">
        <v>825</v>
      </c>
      <c r="F34" s="94">
        <v>21100</v>
      </c>
      <c r="G34" s="94">
        <f>Z34</f>
        <v>15500</v>
      </c>
      <c r="H34" s="94">
        <f>SUM(P34:Z34)</f>
        <v>15500</v>
      </c>
      <c r="I34" s="95">
        <f>F34-H34</f>
        <v>5600</v>
      </c>
      <c r="J34" s="97">
        <v>10812</v>
      </c>
      <c r="K34" s="69"/>
      <c r="L34" s="114"/>
      <c r="M34" s="105" t="s">
        <v>827</v>
      </c>
      <c r="N34" s="74"/>
      <c r="O34" s="53"/>
      <c r="P34" s="36"/>
      <c r="Q34" s="36"/>
      <c r="R34" s="36"/>
      <c r="S34" s="36"/>
      <c r="T34" s="36"/>
      <c r="U34" s="36"/>
      <c r="V34" s="36"/>
      <c r="W34" s="36"/>
      <c r="X34" s="36"/>
      <c r="Y34" s="36"/>
      <c r="Z34" s="36">
        <v>15500</v>
      </c>
      <c r="AA34" s="36"/>
    </row>
    <row r="35" spans="1:27" ht="66">
      <c r="A35" s="117">
        <v>31</v>
      </c>
      <c r="B35" s="110" t="s">
        <v>744</v>
      </c>
      <c r="C35" s="111" t="s">
        <v>743</v>
      </c>
      <c r="D35" s="11" t="s">
        <v>760</v>
      </c>
      <c r="E35" s="110" t="s">
        <v>745</v>
      </c>
      <c r="F35" s="94">
        <v>3000</v>
      </c>
      <c r="G35" s="94">
        <f t="shared" si="0"/>
        <v>0</v>
      </c>
      <c r="H35" s="94">
        <f t="shared" si="1"/>
        <v>3000</v>
      </c>
      <c r="I35" s="95">
        <f t="shared" si="2"/>
        <v>0</v>
      </c>
      <c r="J35" s="97">
        <v>1080731</v>
      </c>
      <c r="K35" s="69"/>
      <c r="L35" s="110"/>
      <c r="M35" s="105" t="s">
        <v>457</v>
      </c>
      <c r="N35" s="74"/>
      <c r="O35" s="53"/>
      <c r="P35" s="36"/>
      <c r="Q35" s="36"/>
      <c r="R35" s="36"/>
      <c r="S35" s="36"/>
      <c r="T35" s="36"/>
      <c r="U35" s="36"/>
      <c r="V35" s="36"/>
      <c r="W35" s="36">
        <v>3000</v>
      </c>
      <c r="X35" s="36"/>
      <c r="Y35" s="36"/>
      <c r="Z35" s="36"/>
      <c r="AA35" s="36"/>
    </row>
    <row r="36" spans="1:27" ht="49.5">
      <c r="A36" s="117">
        <v>32</v>
      </c>
      <c r="B36" s="114" t="s">
        <v>832</v>
      </c>
      <c r="C36" s="115" t="s">
        <v>828</v>
      </c>
      <c r="D36" s="11" t="s">
        <v>833</v>
      </c>
      <c r="E36" s="114" t="s">
        <v>830</v>
      </c>
      <c r="F36" s="94">
        <v>40000</v>
      </c>
      <c r="G36" s="94">
        <f>Z36</f>
        <v>0</v>
      </c>
      <c r="H36" s="94">
        <f>SUM(P36:Z36)</f>
        <v>0</v>
      </c>
      <c r="I36" s="95">
        <f>F36-H36</f>
        <v>40000</v>
      </c>
      <c r="J36" s="97" t="s">
        <v>831</v>
      </c>
      <c r="K36" s="69"/>
      <c r="L36" s="114"/>
      <c r="M36" s="105" t="s">
        <v>829</v>
      </c>
      <c r="N36" s="74"/>
      <c r="O36" s="53"/>
      <c r="P36" s="36"/>
      <c r="Q36" s="36"/>
      <c r="R36" s="36"/>
      <c r="S36" s="36"/>
      <c r="T36" s="36"/>
      <c r="U36" s="36"/>
      <c r="V36" s="36"/>
      <c r="W36" s="36"/>
      <c r="X36" s="36"/>
      <c r="Y36" s="36"/>
      <c r="Z36" s="36"/>
      <c r="AA36" s="36"/>
    </row>
    <row r="37" spans="1:27" ht="115.5">
      <c r="A37" s="117">
        <v>33</v>
      </c>
      <c r="B37" s="114" t="s">
        <v>837</v>
      </c>
      <c r="C37" s="115" t="s">
        <v>834</v>
      </c>
      <c r="D37" s="11" t="s">
        <v>835</v>
      </c>
      <c r="E37" s="114" t="s">
        <v>836</v>
      </c>
      <c r="F37" s="94">
        <v>10000</v>
      </c>
      <c r="G37" s="94">
        <f>Z37</f>
        <v>0</v>
      </c>
      <c r="H37" s="94">
        <f>SUM(P37:Z37)</f>
        <v>0</v>
      </c>
      <c r="I37" s="95">
        <f>F37-H37</f>
        <v>10000</v>
      </c>
      <c r="J37" s="97" t="s">
        <v>831</v>
      </c>
      <c r="K37" s="69"/>
      <c r="L37" s="114"/>
      <c r="M37" s="105" t="s">
        <v>829</v>
      </c>
      <c r="N37" s="74"/>
      <c r="O37" s="53"/>
      <c r="P37" s="36"/>
      <c r="Q37" s="36"/>
      <c r="R37" s="36"/>
      <c r="S37" s="36"/>
      <c r="T37" s="36"/>
      <c r="U37" s="36"/>
      <c r="V37" s="36"/>
      <c r="W37" s="36"/>
      <c r="X37" s="36"/>
      <c r="Y37" s="36"/>
      <c r="Z37" s="36"/>
      <c r="AA37" s="36"/>
    </row>
    <row r="38" spans="1:27" ht="82.5">
      <c r="A38" s="117">
        <v>34</v>
      </c>
      <c r="B38" s="110" t="s">
        <v>761</v>
      </c>
      <c r="C38" s="111" t="s">
        <v>747</v>
      </c>
      <c r="D38" s="11" t="s">
        <v>749</v>
      </c>
      <c r="E38" s="110" t="s">
        <v>748</v>
      </c>
      <c r="F38" s="94">
        <v>441585</v>
      </c>
      <c r="G38" s="94">
        <f t="shared" si="0"/>
        <v>118868</v>
      </c>
      <c r="H38" s="94">
        <f t="shared" si="1"/>
        <v>309237</v>
      </c>
      <c r="I38" s="95">
        <f t="shared" si="2"/>
        <v>132348</v>
      </c>
      <c r="J38" s="97" t="s">
        <v>750</v>
      </c>
      <c r="K38" s="69"/>
      <c r="L38" s="110"/>
      <c r="M38" s="105" t="s">
        <v>546</v>
      </c>
      <c r="N38" s="74"/>
      <c r="O38" s="53"/>
      <c r="P38" s="36"/>
      <c r="Q38" s="36"/>
      <c r="R38" s="36"/>
      <c r="S38" s="36"/>
      <c r="T38" s="36"/>
      <c r="U38" s="36"/>
      <c r="V38" s="36"/>
      <c r="W38" s="36"/>
      <c r="X38" s="36"/>
      <c r="Y38" s="36">
        <v>190369</v>
      </c>
      <c r="Z38" s="36">
        <v>118868</v>
      </c>
      <c r="AA38" s="36"/>
    </row>
    <row r="39" spans="1:27" ht="66">
      <c r="A39" s="117">
        <v>35</v>
      </c>
      <c r="B39" s="110" t="s">
        <v>772</v>
      </c>
      <c r="C39" s="111" t="s">
        <v>768</v>
      </c>
      <c r="D39" s="11" t="s">
        <v>771</v>
      </c>
      <c r="E39" s="110" t="s">
        <v>769</v>
      </c>
      <c r="F39" s="94">
        <v>195000</v>
      </c>
      <c r="G39" s="94">
        <f t="shared" si="0"/>
        <v>3036</v>
      </c>
      <c r="H39" s="94">
        <f t="shared" si="1"/>
        <v>193005</v>
      </c>
      <c r="I39" s="95">
        <f t="shared" si="2"/>
        <v>1995</v>
      </c>
      <c r="J39" s="97" t="s">
        <v>770</v>
      </c>
      <c r="K39" s="69"/>
      <c r="L39" s="104" t="s">
        <v>838</v>
      </c>
      <c r="M39" s="105" t="s">
        <v>546</v>
      </c>
      <c r="N39" s="74"/>
      <c r="O39" s="53"/>
      <c r="P39" s="36"/>
      <c r="Q39" s="36"/>
      <c r="R39" s="36"/>
      <c r="S39" s="36"/>
      <c r="T39" s="36"/>
      <c r="U39" s="36"/>
      <c r="V39" s="36"/>
      <c r="W39" s="36"/>
      <c r="X39" s="36">
        <v>141667</v>
      </c>
      <c r="Y39" s="36">
        <v>48302</v>
      </c>
      <c r="Z39" s="36">
        <v>3036</v>
      </c>
      <c r="AA39" s="36"/>
    </row>
    <row r="40" spans="1:27" ht="66">
      <c r="A40" s="117">
        <v>36</v>
      </c>
      <c r="B40" s="110" t="s">
        <v>778</v>
      </c>
      <c r="C40" s="111" t="s">
        <v>773</v>
      </c>
      <c r="D40" s="11" t="s">
        <v>777</v>
      </c>
      <c r="E40" s="110" t="s">
        <v>774</v>
      </c>
      <c r="F40" s="94">
        <v>272800</v>
      </c>
      <c r="G40" s="94">
        <f t="shared" si="0"/>
        <v>57875</v>
      </c>
      <c r="H40" s="94">
        <f t="shared" si="1"/>
        <v>86196</v>
      </c>
      <c r="I40" s="95">
        <f t="shared" si="2"/>
        <v>186604</v>
      </c>
      <c r="J40" s="97" t="s">
        <v>776</v>
      </c>
      <c r="K40" s="69"/>
      <c r="L40" s="110"/>
      <c r="M40" s="106" t="s">
        <v>775</v>
      </c>
      <c r="N40" s="74"/>
      <c r="O40" s="53"/>
      <c r="P40" s="36"/>
      <c r="Q40" s="36"/>
      <c r="R40" s="36"/>
      <c r="S40" s="36"/>
      <c r="T40" s="36"/>
      <c r="U40" s="36"/>
      <c r="V40" s="36"/>
      <c r="W40" s="36"/>
      <c r="X40" s="36"/>
      <c r="Y40" s="36">
        <v>28321</v>
      </c>
      <c r="Z40" s="36">
        <v>57875</v>
      </c>
      <c r="AA40" s="36"/>
    </row>
    <row r="41" spans="1:27" ht="66">
      <c r="A41" s="117">
        <v>37</v>
      </c>
      <c r="B41" s="110"/>
      <c r="C41" s="111" t="s">
        <v>530</v>
      </c>
      <c r="D41" s="11" t="s">
        <v>532</v>
      </c>
      <c r="E41" s="110" t="s">
        <v>623</v>
      </c>
      <c r="F41" s="94">
        <v>4000</v>
      </c>
      <c r="G41" s="94">
        <f t="shared" si="0"/>
        <v>0</v>
      </c>
      <c r="H41" s="94">
        <f t="shared" si="1"/>
        <v>4000</v>
      </c>
      <c r="I41" s="95">
        <f t="shared" si="2"/>
        <v>0</v>
      </c>
      <c r="J41" s="97" t="s">
        <v>533</v>
      </c>
      <c r="K41" s="69">
        <v>43628</v>
      </c>
      <c r="L41" s="110"/>
      <c r="M41" s="105" t="s">
        <v>124</v>
      </c>
      <c r="N41" s="74" t="s">
        <v>638</v>
      </c>
      <c r="O41" s="53"/>
      <c r="P41" s="36"/>
      <c r="Q41" s="36"/>
      <c r="R41" s="36"/>
      <c r="S41" s="36"/>
      <c r="T41" s="36">
        <v>4000</v>
      </c>
      <c r="U41" s="36"/>
      <c r="V41" s="36"/>
      <c r="W41" s="36"/>
      <c r="X41" s="36"/>
      <c r="Y41" s="36"/>
      <c r="Z41" s="36"/>
      <c r="AA41" s="36"/>
    </row>
    <row r="42" spans="1:27" ht="82.5">
      <c r="A42" s="117">
        <v>38</v>
      </c>
      <c r="B42" s="110" t="s">
        <v>456</v>
      </c>
      <c r="C42" s="111" t="s">
        <v>447</v>
      </c>
      <c r="D42" s="11" t="s">
        <v>459</v>
      </c>
      <c r="E42" s="110" t="s">
        <v>455</v>
      </c>
      <c r="F42" s="94">
        <v>4000</v>
      </c>
      <c r="G42" s="94">
        <f t="shared" si="0"/>
        <v>0</v>
      </c>
      <c r="H42" s="94">
        <f t="shared" si="1"/>
        <v>4000</v>
      </c>
      <c r="I42" s="95">
        <f t="shared" si="2"/>
        <v>0</v>
      </c>
      <c r="J42" s="97" t="s">
        <v>454</v>
      </c>
      <c r="K42" s="69">
        <v>43607</v>
      </c>
      <c r="L42" s="110"/>
      <c r="M42" s="107" t="s">
        <v>127</v>
      </c>
      <c r="N42" s="74" t="s">
        <v>540</v>
      </c>
      <c r="O42" s="53"/>
      <c r="P42" s="36"/>
      <c r="Q42" s="36"/>
      <c r="R42" s="36"/>
      <c r="S42" s="36"/>
      <c r="T42" s="36">
        <v>4000</v>
      </c>
      <c r="U42" s="36"/>
      <c r="V42" s="36"/>
      <c r="W42" s="36"/>
      <c r="X42" s="36"/>
      <c r="Y42" s="36"/>
      <c r="Z42" s="36"/>
      <c r="AA42" s="36"/>
    </row>
    <row r="43" spans="1:27" ht="82.5">
      <c r="A43" s="117">
        <v>39</v>
      </c>
      <c r="B43" s="110" t="s">
        <v>496</v>
      </c>
      <c r="C43" s="111" t="s">
        <v>447</v>
      </c>
      <c r="D43" s="11" t="s">
        <v>696</v>
      </c>
      <c r="E43" s="110" t="s">
        <v>458</v>
      </c>
      <c r="F43" s="94">
        <v>347306</v>
      </c>
      <c r="G43" s="94">
        <f t="shared" si="0"/>
        <v>0</v>
      </c>
      <c r="H43" s="94">
        <f t="shared" si="1"/>
        <v>347306</v>
      </c>
      <c r="I43" s="95">
        <f t="shared" si="2"/>
        <v>0</v>
      </c>
      <c r="J43" s="97" t="s">
        <v>460</v>
      </c>
      <c r="K43" s="69">
        <v>43615</v>
      </c>
      <c r="L43" s="110"/>
      <c r="M43" s="106" t="s">
        <v>457</v>
      </c>
      <c r="N43" s="74" t="s">
        <v>587</v>
      </c>
      <c r="O43" s="53"/>
      <c r="P43" s="36"/>
      <c r="Q43" s="36"/>
      <c r="R43" s="36"/>
      <c r="S43" s="36"/>
      <c r="T43" s="36">
        <v>347306</v>
      </c>
      <c r="U43" s="36"/>
      <c r="V43" s="36"/>
      <c r="W43" s="36"/>
      <c r="X43" s="36"/>
      <c r="Y43" s="36"/>
      <c r="Z43" s="36"/>
      <c r="AA43" s="36"/>
    </row>
    <row r="44" spans="1:27" ht="66">
      <c r="A44" s="117">
        <v>40</v>
      </c>
      <c r="B44" s="110" t="s">
        <v>811</v>
      </c>
      <c r="C44" s="111" t="s">
        <v>807</v>
      </c>
      <c r="D44" s="11" t="s">
        <v>808</v>
      </c>
      <c r="E44" s="110" t="s">
        <v>809</v>
      </c>
      <c r="F44" s="94">
        <v>356836</v>
      </c>
      <c r="G44" s="94">
        <f t="shared" si="0"/>
        <v>356836</v>
      </c>
      <c r="H44" s="94">
        <f t="shared" si="1"/>
        <v>356836</v>
      </c>
      <c r="I44" s="95">
        <f t="shared" si="2"/>
        <v>0</v>
      </c>
      <c r="J44" s="97">
        <v>1081025</v>
      </c>
      <c r="K44" s="69">
        <v>43787</v>
      </c>
      <c r="L44" s="110"/>
      <c r="M44" s="106" t="s">
        <v>810</v>
      </c>
      <c r="N44" s="74"/>
      <c r="O44" s="53"/>
      <c r="P44" s="36"/>
      <c r="Q44" s="36"/>
      <c r="R44" s="36"/>
      <c r="S44" s="36"/>
      <c r="T44" s="36"/>
      <c r="U44" s="36"/>
      <c r="V44" s="36"/>
      <c r="W44" s="36"/>
      <c r="X44" s="36"/>
      <c r="Y44" s="36"/>
      <c r="Z44" s="36">
        <v>356836</v>
      </c>
      <c r="AA44" s="36"/>
    </row>
    <row r="45" spans="1:27" ht="82.5">
      <c r="A45" s="117">
        <v>41</v>
      </c>
      <c r="B45" s="110" t="s">
        <v>737</v>
      </c>
      <c r="C45" s="111" t="s">
        <v>701</v>
      </c>
      <c r="D45" s="11" t="s">
        <v>702</v>
      </c>
      <c r="E45" s="110" t="s">
        <v>703</v>
      </c>
      <c r="F45" s="94">
        <v>6184</v>
      </c>
      <c r="G45" s="94">
        <f t="shared" si="0"/>
        <v>0</v>
      </c>
      <c r="H45" s="94">
        <f t="shared" si="1"/>
        <v>6184</v>
      </c>
      <c r="I45" s="95">
        <f t="shared" si="2"/>
        <v>0</v>
      </c>
      <c r="J45" s="97" t="s">
        <v>446</v>
      </c>
      <c r="K45" s="69">
        <v>43657</v>
      </c>
      <c r="L45" s="110"/>
      <c r="M45" s="106" t="s">
        <v>457</v>
      </c>
      <c r="N45" s="74" t="s">
        <v>704</v>
      </c>
      <c r="O45" s="53"/>
      <c r="P45" s="36"/>
      <c r="Q45" s="36"/>
      <c r="R45" s="36"/>
      <c r="S45" s="36"/>
      <c r="T45" s="36"/>
      <c r="U45" s="36"/>
      <c r="V45" s="36">
        <v>6184</v>
      </c>
      <c r="W45" s="36"/>
      <c r="X45" s="36"/>
      <c r="Y45" s="36"/>
      <c r="Z45" s="36"/>
      <c r="AA45" s="36"/>
    </row>
    <row r="46" spans="1:27" ht="214.5">
      <c r="A46" s="117">
        <v>42</v>
      </c>
      <c r="B46" s="116" t="s">
        <v>886</v>
      </c>
      <c r="C46" s="117" t="s">
        <v>873</v>
      </c>
      <c r="D46" s="11" t="s">
        <v>874</v>
      </c>
      <c r="E46" s="116" t="s">
        <v>875</v>
      </c>
      <c r="F46" s="94">
        <v>2422477</v>
      </c>
      <c r="G46" s="94">
        <f>Z46</f>
        <v>0</v>
      </c>
      <c r="H46" s="94">
        <f>SUM(P46:Z46)</f>
        <v>0</v>
      </c>
      <c r="I46" s="95">
        <f>F46-H46</f>
        <v>2422477</v>
      </c>
      <c r="J46" s="97"/>
      <c r="K46" s="69"/>
      <c r="L46" s="116"/>
      <c r="M46" s="106" t="s">
        <v>876</v>
      </c>
      <c r="N46" s="74"/>
      <c r="O46" s="53"/>
      <c r="P46" s="36"/>
      <c r="Q46" s="36"/>
      <c r="R46" s="36"/>
      <c r="S46" s="36"/>
      <c r="T46" s="36"/>
      <c r="U46" s="36"/>
      <c r="V46" s="36"/>
      <c r="W46" s="36"/>
      <c r="X46" s="36"/>
      <c r="Y46" s="36"/>
      <c r="Z46" s="36"/>
      <c r="AA46" s="36"/>
    </row>
    <row r="47" spans="1:27" ht="66">
      <c r="A47" s="117">
        <v>43</v>
      </c>
      <c r="B47" s="110" t="s">
        <v>552</v>
      </c>
      <c r="C47" s="111" t="s">
        <v>547</v>
      </c>
      <c r="D47" s="11" t="s">
        <v>548</v>
      </c>
      <c r="E47" s="110" t="s">
        <v>549</v>
      </c>
      <c r="F47" s="94">
        <v>93600</v>
      </c>
      <c r="G47" s="94">
        <f t="shared" si="0"/>
        <v>0</v>
      </c>
      <c r="H47" s="94">
        <f t="shared" si="1"/>
        <v>93600</v>
      </c>
      <c r="I47" s="95">
        <f t="shared" si="2"/>
        <v>0</v>
      </c>
      <c r="J47" s="97" t="s">
        <v>446</v>
      </c>
      <c r="K47" s="69">
        <v>43671</v>
      </c>
      <c r="L47" s="110"/>
      <c r="M47" s="105" t="s">
        <v>121</v>
      </c>
      <c r="N47" s="74"/>
      <c r="O47" s="53"/>
      <c r="P47" s="36"/>
      <c r="Q47" s="36"/>
      <c r="R47" s="36"/>
      <c r="S47" s="36"/>
      <c r="T47" s="36"/>
      <c r="U47" s="36">
        <v>49680</v>
      </c>
      <c r="V47" s="36">
        <v>43920</v>
      </c>
      <c r="W47" s="36"/>
      <c r="X47" s="36"/>
      <c r="Y47" s="36"/>
      <c r="Z47" s="36"/>
      <c r="AA47" s="36"/>
    </row>
    <row r="48" spans="1:27" ht="82.5">
      <c r="A48" s="117">
        <v>44</v>
      </c>
      <c r="B48" s="110" t="s">
        <v>552</v>
      </c>
      <c r="C48" s="111" t="s">
        <v>550</v>
      </c>
      <c r="D48" s="11" t="s">
        <v>697</v>
      </c>
      <c r="E48" s="110" t="s">
        <v>549</v>
      </c>
      <c r="F48" s="94">
        <v>1788</v>
      </c>
      <c r="G48" s="94">
        <f t="shared" si="0"/>
        <v>0</v>
      </c>
      <c r="H48" s="94">
        <f t="shared" si="1"/>
        <v>1788</v>
      </c>
      <c r="I48" s="95">
        <f t="shared" si="2"/>
        <v>0</v>
      </c>
      <c r="J48" s="97" t="s">
        <v>446</v>
      </c>
      <c r="K48" s="69">
        <v>43671</v>
      </c>
      <c r="L48" s="110"/>
      <c r="M48" s="105" t="s">
        <v>121</v>
      </c>
      <c r="N48" s="74"/>
      <c r="O48" s="53"/>
      <c r="P48" s="36"/>
      <c r="Q48" s="36"/>
      <c r="R48" s="36"/>
      <c r="S48" s="36"/>
      <c r="T48" s="36"/>
      <c r="U48" s="36">
        <v>952</v>
      </c>
      <c r="V48" s="36">
        <v>836</v>
      </c>
      <c r="W48" s="36"/>
      <c r="X48" s="36"/>
      <c r="Y48" s="36"/>
      <c r="Z48" s="36"/>
      <c r="AA48" s="36"/>
    </row>
    <row r="49" spans="1:27" ht="115.5">
      <c r="A49" s="117">
        <v>45</v>
      </c>
      <c r="B49" s="110" t="s">
        <v>453</v>
      </c>
      <c r="C49" s="111" t="s">
        <v>448</v>
      </c>
      <c r="D49" s="11" t="s">
        <v>636</v>
      </c>
      <c r="E49" s="110" t="s">
        <v>452</v>
      </c>
      <c r="F49" s="94">
        <v>843</v>
      </c>
      <c r="G49" s="94">
        <f t="shared" si="0"/>
        <v>0</v>
      </c>
      <c r="H49" s="94">
        <f t="shared" si="1"/>
        <v>843</v>
      </c>
      <c r="I49" s="95">
        <f t="shared" si="2"/>
        <v>0</v>
      </c>
      <c r="J49" s="97" t="s">
        <v>449</v>
      </c>
      <c r="K49" s="69"/>
      <c r="L49" s="110"/>
      <c r="M49" s="105" t="s">
        <v>121</v>
      </c>
      <c r="N49" s="74"/>
      <c r="O49" s="53"/>
      <c r="P49" s="36"/>
      <c r="Q49" s="36"/>
      <c r="R49" s="36">
        <v>843</v>
      </c>
      <c r="S49" s="36"/>
      <c r="T49" s="36"/>
      <c r="U49" s="36"/>
      <c r="V49" s="36"/>
      <c r="W49" s="36"/>
      <c r="X49" s="36"/>
      <c r="Y49" s="36"/>
      <c r="Z49" s="36"/>
      <c r="AA49" s="36"/>
    </row>
    <row r="50" spans="1:27" ht="115.5">
      <c r="A50" s="117">
        <v>46</v>
      </c>
      <c r="B50" s="114" t="s">
        <v>842</v>
      </c>
      <c r="C50" s="111" t="s">
        <v>448</v>
      </c>
      <c r="D50" s="11" t="s">
        <v>554</v>
      </c>
      <c r="E50" s="110" t="s">
        <v>556</v>
      </c>
      <c r="F50" s="94">
        <v>40000</v>
      </c>
      <c r="G50" s="94">
        <f t="shared" si="0"/>
        <v>0</v>
      </c>
      <c r="H50" s="94">
        <f t="shared" si="1"/>
        <v>40000</v>
      </c>
      <c r="I50" s="95">
        <f t="shared" si="2"/>
        <v>0</v>
      </c>
      <c r="J50" s="97">
        <v>1080731</v>
      </c>
      <c r="K50" s="69">
        <v>43732</v>
      </c>
      <c r="L50" s="110"/>
      <c r="M50" s="105" t="s">
        <v>368</v>
      </c>
      <c r="N50" s="74"/>
      <c r="O50" s="53"/>
      <c r="P50" s="36"/>
      <c r="Q50" s="36"/>
      <c r="R50" s="36"/>
      <c r="S50" s="36"/>
      <c r="T50" s="36"/>
      <c r="U50" s="36"/>
      <c r="V50" s="36">
        <v>2669</v>
      </c>
      <c r="W50" s="36"/>
      <c r="X50" s="36">
        <v>37331</v>
      </c>
      <c r="Y50" s="36"/>
      <c r="Z50" s="36"/>
      <c r="AA50" s="36"/>
    </row>
    <row r="51" spans="1:27" ht="181.5">
      <c r="A51" s="117">
        <v>47</v>
      </c>
      <c r="B51" s="114" t="s">
        <v>843</v>
      </c>
      <c r="C51" s="115" t="s">
        <v>839</v>
      </c>
      <c r="D51" s="11" t="s">
        <v>841</v>
      </c>
      <c r="E51" s="114" t="s">
        <v>840</v>
      </c>
      <c r="F51" s="94">
        <v>183708</v>
      </c>
      <c r="G51" s="94">
        <f>Z51</f>
        <v>96585</v>
      </c>
      <c r="H51" s="94">
        <f>SUM(P51:Z51)</f>
        <v>96585</v>
      </c>
      <c r="I51" s="95">
        <f>F51-H51</f>
        <v>87123</v>
      </c>
      <c r="J51" s="97" t="s">
        <v>831</v>
      </c>
      <c r="K51" s="69"/>
      <c r="L51" s="114"/>
      <c r="M51" s="105" t="s">
        <v>829</v>
      </c>
      <c r="N51" s="74"/>
      <c r="O51" s="53"/>
      <c r="P51" s="36"/>
      <c r="Q51" s="36"/>
      <c r="R51" s="36"/>
      <c r="S51" s="36"/>
      <c r="T51" s="36"/>
      <c r="U51" s="36"/>
      <c r="V51" s="36"/>
      <c r="W51" s="36"/>
      <c r="X51" s="36"/>
      <c r="Y51" s="36"/>
      <c r="Z51" s="36">
        <v>96585</v>
      </c>
      <c r="AA51" s="36"/>
    </row>
    <row r="52" spans="1:27" ht="49.5">
      <c r="A52" s="117">
        <v>48</v>
      </c>
      <c r="B52" s="110" t="s">
        <v>729</v>
      </c>
      <c r="C52" s="111" t="s">
        <v>726</v>
      </c>
      <c r="D52" s="11" t="s">
        <v>738</v>
      </c>
      <c r="E52" s="110" t="s">
        <v>727</v>
      </c>
      <c r="F52" s="94">
        <v>21000</v>
      </c>
      <c r="G52" s="94">
        <f t="shared" si="0"/>
        <v>0</v>
      </c>
      <c r="H52" s="94">
        <f t="shared" si="1"/>
        <v>21000</v>
      </c>
      <c r="I52" s="95">
        <f t="shared" si="2"/>
        <v>0</v>
      </c>
      <c r="J52" s="97" t="s">
        <v>730</v>
      </c>
      <c r="K52" s="69"/>
      <c r="L52" s="110"/>
      <c r="M52" s="105" t="s">
        <v>121</v>
      </c>
      <c r="N52" s="74"/>
      <c r="O52" s="53"/>
      <c r="P52" s="36"/>
      <c r="Q52" s="36"/>
      <c r="R52" s="36"/>
      <c r="S52" s="36"/>
      <c r="T52" s="36"/>
      <c r="U52" s="36"/>
      <c r="V52" s="36"/>
      <c r="W52" s="36">
        <v>21000</v>
      </c>
      <c r="X52" s="36"/>
      <c r="Y52" s="36"/>
      <c r="Z52" s="36"/>
      <c r="AA52" s="36"/>
    </row>
    <row r="53" spans="1:27" ht="66">
      <c r="A53" s="117">
        <v>49</v>
      </c>
      <c r="B53" s="110" t="s">
        <v>561</v>
      </c>
      <c r="C53" s="111" t="s">
        <v>557</v>
      </c>
      <c r="D53" s="11" t="s">
        <v>558</v>
      </c>
      <c r="E53" s="110" t="s">
        <v>560</v>
      </c>
      <c r="F53" s="94">
        <v>5000</v>
      </c>
      <c r="G53" s="94">
        <f t="shared" si="0"/>
        <v>0</v>
      </c>
      <c r="H53" s="94">
        <f t="shared" si="1"/>
        <v>5000</v>
      </c>
      <c r="I53" s="95">
        <f t="shared" si="2"/>
        <v>0</v>
      </c>
      <c r="J53" s="97" t="s">
        <v>559</v>
      </c>
      <c r="K53" s="69">
        <v>43626</v>
      </c>
      <c r="L53" s="110"/>
      <c r="M53" s="106" t="s">
        <v>121</v>
      </c>
      <c r="N53" s="74" t="s">
        <v>637</v>
      </c>
      <c r="O53" s="53"/>
      <c r="P53" s="36"/>
      <c r="Q53" s="36"/>
      <c r="R53" s="36"/>
      <c r="S53" s="36"/>
      <c r="T53" s="36"/>
      <c r="U53" s="36">
        <v>5000</v>
      </c>
      <c r="V53" s="36"/>
      <c r="W53" s="36"/>
      <c r="X53" s="36"/>
      <c r="Y53" s="36"/>
      <c r="Z53" s="36"/>
      <c r="AA53" s="36"/>
    </row>
    <row r="54" spans="1:27" ht="82.5">
      <c r="A54" s="117">
        <v>50</v>
      </c>
      <c r="B54" s="110" t="s">
        <v>463</v>
      </c>
      <c r="C54" s="111" t="s">
        <v>461</v>
      </c>
      <c r="D54" s="11" t="s">
        <v>500</v>
      </c>
      <c r="E54" s="110" t="s">
        <v>462</v>
      </c>
      <c r="F54" s="94">
        <v>30000</v>
      </c>
      <c r="G54" s="94">
        <f t="shared" si="0"/>
        <v>0</v>
      </c>
      <c r="H54" s="94">
        <f t="shared" si="1"/>
        <v>30000</v>
      </c>
      <c r="I54" s="95">
        <f t="shared" si="2"/>
        <v>0</v>
      </c>
      <c r="J54" s="97" t="s">
        <v>79</v>
      </c>
      <c r="K54" s="69">
        <v>43704</v>
      </c>
      <c r="L54" s="110"/>
      <c r="M54" s="106" t="s">
        <v>450</v>
      </c>
      <c r="N54" s="74"/>
      <c r="O54" s="53"/>
      <c r="P54" s="36"/>
      <c r="Q54" s="36"/>
      <c r="R54" s="36"/>
      <c r="S54" s="36"/>
      <c r="T54" s="36"/>
      <c r="U54" s="36">
        <v>30000</v>
      </c>
      <c r="V54" s="36"/>
      <c r="W54" s="36"/>
      <c r="X54" s="36"/>
      <c r="Y54" s="36"/>
      <c r="Z54" s="36"/>
      <c r="AA54" s="36"/>
    </row>
    <row r="55" spans="1:27" ht="66">
      <c r="A55" s="117">
        <v>51</v>
      </c>
      <c r="B55" s="110" t="s">
        <v>501</v>
      </c>
      <c r="C55" s="111" t="s">
        <v>486</v>
      </c>
      <c r="D55" s="11" t="s">
        <v>487</v>
      </c>
      <c r="E55" s="110" t="s">
        <v>488</v>
      </c>
      <c r="F55" s="94">
        <v>10000</v>
      </c>
      <c r="G55" s="94">
        <f t="shared" si="0"/>
        <v>0</v>
      </c>
      <c r="H55" s="94">
        <f t="shared" si="1"/>
        <v>10000</v>
      </c>
      <c r="I55" s="95">
        <f t="shared" si="2"/>
        <v>0</v>
      </c>
      <c r="J55" s="97" t="s">
        <v>482</v>
      </c>
      <c r="K55" s="69"/>
      <c r="L55" s="110"/>
      <c r="M55" s="106" t="s">
        <v>124</v>
      </c>
      <c r="N55" s="74"/>
      <c r="O55" s="53"/>
      <c r="P55" s="36"/>
      <c r="Q55" s="36"/>
      <c r="R55" s="36"/>
      <c r="S55" s="36"/>
      <c r="T55" s="36">
        <v>10000</v>
      </c>
      <c r="U55" s="36"/>
      <c r="V55" s="36"/>
      <c r="W55" s="36"/>
      <c r="X55" s="36"/>
      <c r="Y55" s="36"/>
      <c r="Z55" s="36"/>
      <c r="AA55" s="36"/>
    </row>
    <row r="56" spans="1:27" ht="181.5">
      <c r="A56" s="117">
        <v>52</v>
      </c>
      <c r="B56" s="110" t="s">
        <v>309</v>
      </c>
      <c r="C56" s="111" t="s">
        <v>310</v>
      </c>
      <c r="D56" s="11" t="s">
        <v>311</v>
      </c>
      <c r="E56" s="110" t="s">
        <v>312</v>
      </c>
      <c r="F56" s="94">
        <v>121</v>
      </c>
      <c r="G56" s="94">
        <f t="shared" si="0"/>
        <v>0</v>
      </c>
      <c r="H56" s="94">
        <f t="shared" si="1"/>
        <v>121</v>
      </c>
      <c r="I56" s="95">
        <f t="shared" si="2"/>
        <v>0</v>
      </c>
      <c r="J56" s="38" t="s">
        <v>59</v>
      </c>
      <c r="K56" s="69">
        <v>43550</v>
      </c>
      <c r="L56" s="110" t="s">
        <v>683</v>
      </c>
      <c r="M56" s="105" t="s">
        <v>122</v>
      </c>
      <c r="N56" s="26" t="s">
        <v>314</v>
      </c>
      <c r="O56" s="53"/>
      <c r="P56" s="36"/>
      <c r="Q56" s="36"/>
      <c r="R56" s="36">
        <v>121</v>
      </c>
      <c r="S56" s="36"/>
      <c r="T56" s="36"/>
      <c r="U56" s="36"/>
      <c r="V56" s="36"/>
      <c r="W56" s="36"/>
      <c r="X56" s="36"/>
      <c r="Y56" s="36"/>
      <c r="Z56" s="36"/>
      <c r="AA56" s="36"/>
    </row>
    <row r="57" spans="1:27" ht="99">
      <c r="A57" s="117">
        <v>53</v>
      </c>
      <c r="B57" s="116" t="s">
        <v>887</v>
      </c>
      <c r="C57" s="117" t="s">
        <v>883</v>
      </c>
      <c r="D57" s="11" t="s">
        <v>884</v>
      </c>
      <c r="E57" s="116" t="s">
        <v>885</v>
      </c>
      <c r="F57" s="94">
        <v>72975</v>
      </c>
      <c r="G57" s="94">
        <f>Z57</f>
        <v>0</v>
      </c>
      <c r="H57" s="94">
        <f>SUM(P57:Z57)</f>
        <v>0</v>
      </c>
      <c r="I57" s="95">
        <f>F57-H57</f>
        <v>72975</v>
      </c>
      <c r="J57" s="38">
        <v>10811</v>
      </c>
      <c r="K57" s="69"/>
      <c r="L57" s="116"/>
      <c r="M57" s="105" t="s">
        <v>876</v>
      </c>
      <c r="N57" s="26"/>
      <c r="O57" s="53"/>
      <c r="P57" s="36"/>
      <c r="Q57" s="36"/>
      <c r="R57" s="36"/>
      <c r="S57" s="36"/>
      <c r="T57" s="36"/>
      <c r="U57" s="36"/>
      <c r="V57" s="36"/>
      <c r="W57" s="36"/>
      <c r="X57" s="36"/>
      <c r="Y57" s="36"/>
      <c r="Z57" s="36"/>
      <c r="AA57" s="36"/>
    </row>
    <row r="58" spans="1:27" ht="82.5">
      <c r="A58" s="117">
        <v>54</v>
      </c>
      <c r="B58" s="114" t="s">
        <v>848</v>
      </c>
      <c r="C58" s="115" t="s">
        <v>844</v>
      </c>
      <c r="D58" s="11" t="s">
        <v>845</v>
      </c>
      <c r="E58" s="114" t="s">
        <v>847</v>
      </c>
      <c r="F58" s="94">
        <v>1000000</v>
      </c>
      <c r="G58" s="94">
        <f>Z58</f>
        <v>231164</v>
      </c>
      <c r="H58" s="94">
        <f>SUM(P58:Z58)</f>
        <v>231164</v>
      </c>
      <c r="I58" s="95">
        <f>F58-H58</f>
        <v>768836</v>
      </c>
      <c r="J58" s="38">
        <v>10812</v>
      </c>
      <c r="K58" s="69"/>
      <c r="L58" s="114"/>
      <c r="M58" s="105" t="s">
        <v>846</v>
      </c>
      <c r="N58" s="26"/>
      <c r="O58" s="53"/>
      <c r="P58" s="36"/>
      <c r="Q58" s="36"/>
      <c r="R58" s="36"/>
      <c r="S58" s="36"/>
      <c r="T58" s="36"/>
      <c r="U58" s="36"/>
      <c r="V58" s="36"/>
      <c r="W58" s="36"/>
      <c r="X58" s="36"/>
      <c r="Y58" s="36"/>
      <c r="Z58" s="36">
        <v>231164</v>
      </c>
      <c r="AA58" s="36"/>
    </row>
    <row r="59" spans="1:30" ht="82.5">
      <c r="A59" s="117">
        <v>55</v>
      </c>
      <c r="B59" s="110" t="s">
        <v>522</v>
      </c>
      <c r="C59" s="111" t="s">
        <v>523</v>
      </c>
      <c r="D59" s="11" t="s">
        <v>519</v>
      </c>
      <c r="E59" s="110" t="s">
        <v>520</v>
      </c>
      <c r="F59" s="94">
        <v>51795</v>
      </c>
      <c r="G59" s="94">
        <f t="shared" si="0"/>
        <v>0</v>
      </c>
      <c r="H59" s="94">
        <f t="shared" si="1"/>
        <v>51795</v>
      </c>
      <c r="I59" s="95">
        <f t="shared" si="2"/>
        <v>0</v>
      </c>
      <c r="J59" s="38" t="s">
        <v>521</v>
      </c>
      <c r="K59" s="69"/>
      <c r="L59" s="110"/>
      <c r="M59" s="105" t="s">
        <v>57</v>
      </c>
      <c r="N59" s="26"/>
      <c r="O59" s="53"/>
      <c r="P59" s="36"/>
      <c r="Q59" s="36"/>
      <c r="R59" s="36"/>
      <c r="S59" s="36"/>
      <c r="T59" s="36">
        <v>51795</v>
      </c>
      <c r="U59" s="36"/>
      <c r="V59" s="36"/>
      <c r="W59" s="36"/>
      <c r="X59" s="36"/>
      <c r="Y59" s="36"/>
      <c r="Z59" s="36"/>
      <c r="AA59" s="36"/>
      <c r="AB59" s="68"/>
      <c r="AC59" s="86"/>
      <c r="AD59" s="86"/>
    </row>
    <row r="60" spans="1:27" ht="82.5">
      <c r="A60" s="117">
        <v>56</v>
      </c>
      <c r="B60" s="110" t="s">
        <v>503</v>
      </c>
      <c r="C60" s="111" t="s">
        <v>316</v>
      </c>
      <c r="D60" s="11" t="s">
        <v>317</v>
      </c>
      <c r="E60" s="110" t="s">
        <v>731</v>
      </c>
      <c r="F60" s="94">
        <f>10800+15600+2800+10000</f>
        <v>39200</v>
      </c>
      <c r="G60" s="94">
        <f t="shared" si="0"/>
        <v>10000</v>
      </c>
      <c r="H60" s="94">
        <f t="shared" si="1"/>
        <v>39200</v>
      </c>
      <c r="I60" s="95">
        <f t="shared" si="2"/>
        <v>0</v>
      </c>
      <c r="J60" s="38" t="s">
        <v>103</v>
      </c>
      <c r="K60" s="69">
        <v>43788</v>
      </c>
      <c r="L60" s="110"/>
      <c r="M60" s="105" t="s">
        <v>125</v>
      </c>
      <c r="N60" s="26"/>
      <c r="O60" s="53"/>
      <c r="P60" s="36"/>
      <c r="Q60" s="36"/>
      <c r="R60" s="36"/>
      <c r="S60" s="36">
        <v>4200</v>
      </c>
      <c r="T60" s="36"/>
      <c r="U60" s="36">
        <v>20000</v>
      </c>
      <c r="V60" s="36">
        <v>5000</v>
      </c>
      <c r="W60" s="36"/>
      <c r="X60" s="36"/>
      <c r="Y60" s="36"/>
      <c r="Z60" s="36">
        <v>10000</v>
      </c>
      <c r="AA60" s="36"/>
    </row>
    <row r="61" spans="1:39" ht="82.5">
      <c r="A61" s="117">
        <v>57</v>
      </c>
      <c r="B61" s="110" t="s">
        <v>102</v>
      </c>
      <c r="C61" s="111" t="s">
        <v>38</v>
      </c>
      <c r="D61" s="11" t="s">
        <v>39</v>
      </c>
      <c r="E61" s="110" t="s">
        <v>787</v>
      </c>
      <c r="F61" s="94">
        <f>76558+AC61+AD61+AE61+AF61+AG61+AH61+AI61+AL61+AM61</f>
        <v>2805574</v>
      </c>
      <c r="G61" s="94">
        <f t="shared" si="0"/>
        <v>297069</v>
      </c>
      <c r="H61" s="94">
        <f t="shared" si="1"/>
        <v>2805574</v>
      </c>
      <c r="I61" s="95">
        <f t="shared" si="2"/>
        <v>0</v>
      </c>
      <c r="J61" s="38" t="s">
        <v>103</v>
      </c>
      <c r="K61" s="69">
        <v>43788</v>
      </c>
      <c r="L61" s="110"/>
      <c r="M61" s="105" t="s">
        <v>125</v>
      </c>
      <c r="N61" s="26"/>
      <c r="O61" s="53"/>
      <c r="P61" s="36">
        <v>274127</v>
      </c>
      <c r="Q61" s="36">
        <v>235848</v>
      </c>
      <c r="R61" s="36">
        <f>197569+38279</f>
        <v>235848</v>
      </c>
      <c r="S61" s="36">
        <v>235848</v>
      </c>
      <c r="T61" s="36">
        <v>235848</v>
      </c>
      <c r="U61" s="36">
        <v>258790</v>
      </c>
      <c r="V61" s="36">
        <v>258049</v>
      </c>
      <c r="W61" s="36">
        <v>258049</v>
      </c>
      <c r="X61" s="36">
        <v>258049</v>
      </c>
      <c r="Y61" s="36">
        <v>258049</v>
      </c>
      <c r="Z61" s="36">
        <v>297069</v>
      </c>
      <c r="AA61" s="36"/>
      <c r="AB61" s="82">
        <v>274127</v>
      </c>
      <c r="AC61" s="83">
        <v>235848</v>
      </c>
      <c r="AD61" s="83">
        <v>235848</v>
      </c>
      <c r="AE61" s="83">
        <v>235848</v>
      </c>
      <c r="AF61" s="83">
        <v>244328</v>
      </c>
      <c r="AG61" s="83">
        <v>272785</v>
      </c>
      <c r="AH61" s="81">
        <v>258049</v>
      </c>
      <c r="AI61" s="81">
        <v>868346</v>
      </c>
      <c r="AL61" s="81">
        <v>258049</v>
      </c>
      <c r="AM61" s="81">
        <v>119915</v>
      </c>
    </row>
    <row r="62" spans="1:31" ht="82.5">
      <c r="A62" s="117">
        <v>58</v>
      </c>
      <c r="B62" s="110" t="s">
        <v>102</v>
      </c>
      <c r="C62" s="111" t="s">
        <v>221</v>
      </c>
      <c r="D62" s="11" t="s">
        <v>325</v>
      </c>
      <c r="E62" s="110" t="s">
        <v>731</v>
      </c>
      <c r="F62" s="94">
        <f>618440+647820+11831</f>
        <v>1278091</v>
      </c>
      <c r="G62" s="94">
        <f t="shared" si="0"/>
        <v>111831</v>
      </c>
      <c r="H62" s="94">
        <f t="shared" si="1"/>
        <v>1278091</v>
      </c>
      <c r="I62" s="95">
        <f t="shared" si="2"/>
        <v>0</v>
      </c>
      <c r="J62" s="38" t="s">
        <v>103</v>
      </c>
      <c r="K62" s="69">
        <v>43788</v>
      </c>
      <c r="L62" s="110"/>
      <c r="M62" s="105" t="s">
        <v>125</v>
      </c>
      <c r="N62" s="26"/>
      <c r="O62" s="53"/>
      <c r="P62" s="36"/>
      <c r="Q62" s="36"/>
      <c r="R62" s="36"/>
      <c r="S62" s="36"/>
      <c r="T62" s="36"/>
      <c r="U62" s="36">
        <v>1166260</v>
      </c>
      <c r="V62" s="36"/>
      <c r="W62" s="36"/>
      <c r="X62" s="36"/>
      <c r="Y62" s="36"/>
      <c r="Z62" s="36">
        <v>111831</v>
      </c>
      <c r="AA62" s="36"/>
      <c r="AB62" s="82"/>
      <c r="AC62" s="83"/>
      <c r="AD62" s="83"/>
      <c r="AE62" s="84"/>
    </row>
    <row r="63" spans="1:36" ht="82.5">
      <c r="A63" s="117">
        <v>59</v>
      </c>
      <c r="B63" s="110" t="s">
        <v>172</v>
      </c>
      <c r="C63" s="111" t="s">
        <v>40</v>
      </c>
      <c r="D63" s="11" t="s">
        <v>41</v>
      </c>
      <c r="E63" s="110" t="s">
        <v>732</v>
      </c>
      <c r="F63" s="94">
        <f>SUM(AB63:AJ63)</f>
        <v>500343</v>
      </c>
      <c r="G63" s="94">
        <f t="shared" si="0"/>
        <v>160800</v>
      </c>
      <c r="H63" s="94">
        <f t="shared" si="1"/>
        <v>500343</v>
      </c>
      <c r="I63" s="95">
        <f t="shared" si="2"/>
        <v>0</v>
      </c>
      <c r="J63" s="38" t="s">
        <v>103</v>
      </c>
      <c r="K63" s="69">
        <v>43788</v>
      </c>
      <c r="L63" s="110"/>
      <c r="M63" s="105" t="s">
        <v>125</v>
      </c>
      <c r="N63" s="26"/>
      <c r="O63" s="53"/>
      <c r="P63" s="36">
        <v>0</v>
      </c>
      <c r="Q63" s="36"/>
      <c r="R63" s="36">
        <v>210343</v>
      </c>
      <c r="S63" s="36"/>
      <c r="T63" s="36"/>
      <c r="U63" s="36"/>
      <c r="V63" s="36"/>
      <c r="W63" s="36"/>
      <c r="X63" s="36"/>
      <c r="Y63" s="36">
        <v>129200</v>
      </c>
      <c r="Z63" s="36">
        <v>160800</v>
      </c>
      <c r="AA63" s="36"/>
      <c r="AB63" s="85"/>
      <c r="AC63" s="83">
        <v>300000</v>
      </c>
      <c r="AD63" s="4"/>
      <c r="AJ63" s="81">
        <v>200343</v>
      </c>
    </row>
    <row r="64" spans="1:37" ht="82.5">
      <c r="A64" s="117">
        <v>60</v>
      </c>
      <c r="B64" s="110" t="s">
        <v>208</v>
      </c>
      <c r="C64" s="111" t="s">
        <v>42</v>
      </c>
      <c r="D64" s="11" t="s">
        <v>43</v>
      </c>
      <c r="E64" s="110" t="s">
        <v>589</v>
      </c>
      <c r="F64" s="94">
        <f>SUM(AB64:AK64)</f>
        <v>779975</v>
      </c>
      <c r="G64" s="94">
        <f t="shared" si="0"/>
        <v>0</v>
      </c>
      <c r="H64" s="94">
        <f t="shared" si="1"/>
        <v>779975</v>
      </c>
      <c r="I64" s="95">
        <f t="shared" si="2"/>
        <v>0</v>
      </c>
      <c r="J64" s="38" t="s">
        <v>103</v>
      </c>
      <c r="K64" s="69"/>
      <c r="L64" s="110" t="s">
        <v>604</v>
      </c>
      <c r="M64" s="105" t="s">
        <v>125</v>
      </c>
      <c r="N64" s="26" t="s">
        <v>335</v>
      </c>
      <c r="O64" s="53"/>
      <c r="P64" s="36">
        <v>249375</v>
      </c>
      <c r="Q64" s="36"/>
      <c r="R64" s="36"/>
      <c r="S64" s="36"/>
      <c r="T64" s="36"/>
      <c r="U64" s="36">
        <v>242525</v>
      </c>
      <c r="V64" s="36"/>
      <c r="W64" s="36">
        <v>73000</v>
      </c>
      <c r="X64" s="36">
        <v>215075</v>
      </c>
      <c r="Y64" s="36"/>
      <c r="Z64" s="36"/>
      <c r="AA64" s="36"/>
      <c r="AB64" s="34">
        <v>249375</v>
      </c>
      <c r="AC64" s="4"/>
      <c r="AD64" s="4"/>
      <c r="AG64" s="81">
        <v>73000</v>
      </c>
      <c r="AH64" s="81">
        <v>242525</v>
      </c>
      <c r="AK64" s="81">
        <v>215075</v>
      </c>
    </row>
    <row r="65" spans="1:30" ht="115.5">
      <c r="A65" s="117">
        <v>61</v>
      </c>
      <c r="B65" s="110" t="s">
        <v>652</v>
      </c>
      <c r="C65" s="111" t="s">
        <v>648</v>
      </c>
      <c r="D65" s="11" t="s">
        <v>649</v>
      </c>
      <c r="E65" s="110" t="s">
        <v>650</v>
      </c>
      <c r="F65" s="94">
        <v>2050</v>
      </c>
      <c r="G65" s="94">
        <f t="shared" si="0"/>
        <v>0</v>
      </c>
      <c r="H65" s="94">
        <f t="shared" si="1"/>
        <v>2050</v>
      </c>
      <c r="I65" s="95">
        <f t="shared" si="2"/>
        <v>0</v>
      </c>
      <c r="J65" s="38" t="s">
        <v>651</v>
      </c>
      <c r="K65" s="69">
        <v>43657</v>
      </c>
      <c r="L65" s="110"/>
      <c r="M65" s="106" t="s">
        <v>122</v>
      </c>
      <c r="N65" s="26" t="s">
        <v>708</v>
      </c>
      <c r="O65" s="53"/>
      <c r="P65" s="36"/>
      <c r="Q65" s="36"/>
      <c r="R65" s="36"/>
      <c r="S65" s="36"/>
      <c r="T65" s="36"/>
      <c r="U65" s="36">
        <v>2050</v>
      </c>
      <c r="V65" s="36"/>
      <c r="W65" s="36"/>
      <c r="X65" s="36"/>
      <c r="Y65" s="36"/>
      <c r="Z65" s="36"/>
      <c r="AA65" s="36"/>
      <c r="AB65" s="68"/>
      <c r="AC65" s="86"/>
      <c r="AD65" s="86"/>
    </row>
    <row r="66" spans="1:30" ht="82.5">
      <c r="A66" s="117">
        <v>62</v>
      </c>
      <c r="B66" s="114" t="s">
        <v>853</v>
      </c>
      <c r="C66" s="115" t="s">
        <v>849</v>
      </c>
      <c r="D66" s="11" t="s">
        <v>850</v>
      </c>
      <c r="E66" s="114" t="s">
        <v>851</v>
      </c>
      <c r="F66" s="94">
        <v>3050</v>
      </c>
      <c r="G66" s="94">
        <f>Z66</f>
        <v>3050</v>
      </c>
      <c r="H66" s="94">
        <f>SUM(P66:Z66)</f>
        <v>3050</v>
      </c>
      <c r="I66" s="95">
        <f>F66-H66</f>
        <v>0</v>
      </c>
      <c r="J66" s="38" t="s">
        <v>852</v>
      </c>
      <c r="K66" s="69"/>
      <c r="L66" s="114"/>
      <c r="M66" s="106" t="s">
        <v>827</v>
      </c>
      <c r="N66" s="26"/>
      <c r="O66" s="53"/>
      <c r="P66" s="36"/>
      <c r="Q66" s="36"/>
      <c r="R66" s="36"/>
      <c r="S66" s="36"/>
      <c r="T66" s="36"/>
      <c r="U66" s="36"/>
      <c r="V66" s="36"/>
      <c r="W66" s="36"/>
      <c r="X66" s="36"/>
      <c r="Y66" s="36"/>
      <c r="Z66" s="36">
        <v>3050</v>
      </c>
      <c r="AA66" s="36"/>
      <c r="AB66" s="68"/>
      <c r="AC66" s="86"/>
      <c r="AD66" s="86"/>
    </row>
    <row r="67" spans="1:30" ht="82.5">
      <c r="A67" s="117">
        <v>63</v>
      </c>
      <c r="B67" s="110" t="s">
        <v>432</v>
      </c>
      <c r="C67" s="111" t="s">
        <v>336</v>
      </c>
      <c r="D67" s="11" t="s">
        <v>337</v>
      </c>
      <c r="E67" s="110" t="s">
        <v>338</v>
      </c>
      <c r="F67" s="94">
        <v>34344</v>
      </c>
      <c r="G67" s="94">
        <f t="shared" si="0"/>
        <v>0</v>
      </c>
      <c r="H67" s="94">
        <f t="shared" si="1"/>
        <v>34344</v>
      </c>
      <c r="I67" s="95">
        <f t="shared" si="2"/>
        <v>0</v>
      </c>
      <c r="J67" s="38" t="s">
        <v>103</v>
      </c>
      <c r="K67" s="69">
        <v>43592</v>
      </c>
      <c r="L67" s="110"/>
      <c r="M67" s="105" t="s">
        <v>57</v>
      </c>
      <c r="N67" s="26" t="s">
        <v>538</v>
      </c>
      <c r="O67" s="53"/>
      <c r="P67" s="36"/>
      <c r="Q67" s="36"/>
      <c r="R67" s="36"/>
      <c r="S67" s="36"/>
      <c r="T67" s="36">
        <v>34344</v>
      </c>
      <c r="U67" s="36"/>
      <c r="V67" s="36"/>
      <c r="W67" s="36"/>
      <c r="X67" s="36"/>
      <c r="Y67" s="36"/>
      <c r="Z67" s="36"/>
      <c r="AA67" s="36"/>
      <c r="AB67" s="68"/>
      <c r="AC67" s="86"/>
      <c r="AD67" s="86"/>
    </row>
    <row r="68" spans="1:30" ht="115.5">
      <c r="A68" s="117">
        <v>64</v>
      </c>
      <c r="B68" s="110" t="s">
        <v>684</v>
      </c>
      <c r="C68" s="111" t="s">
        <v>653</v>
      </c>
      <c r="D68" s="11" t="s">
        <v>654</v>
      </c>
      <c r="E68" s="110" t="s">
        <v>655</v>
      </c>
      <c r="F68" s="94">
        <v>6000</v>
      </c>
      <c r="G68" s="94">
        <f t="shared" si="0"/>
        <v>0</v>
      </c>
      <c r="H68" s="94">
        <f t="shared" si="1"/>
        <v>6000</v>
      </c>
      <c r="I68" s="95">
        <f t="shared" si="2"/>
        <v>0</v>
      </c>
      <c r="J68" s="38" t="s">
        <v>103</v>
      </c>
      <c r="K68" s="69"/>
      <c r="L68" s="110"/>
      <c r="M68" s="106" t="s">
        <v>125</v>
      </c>
      <c r="N68" s="26"/>
      <c r="O68" s="53"/>
      <c r="P68" s="36"/>
      <c r="Q68" s="36"/>
      <c r="R68" s="36"/>
      <c r="S68" s="36"/>
      <c r="T68" s="36"/>
      <c r="U68" s="36">
        <v>6000</v>
      </c>
      <c r="V68" s="36"/>
      <c r="W68" s="36"/>
      <c r="X68" s="36"/>
      <c r="Y68" s="36"/>
      <c r="Z68" s="36"/>
      <c r="AA68" s="36"/>
      <c r="AB68" s="68"/>
      <c r="AC68" s="86"/>
      <c r="AD68" s="86"/>
    </row>
    <row r="69" spans="1:30" ht="99">
      <c r="A69" s="117">
        <v>65</v>
      </c>
      <c r="B69" s="110" t="s">
        <v>605</v>
      </c>
      <c r="C69" s="111" t="s">
        <v>518</v>
      </c>
      <c r="D69" s="11" t="s">
        <v>524</v>
      </c>
      <c r="E69" s="110" t="s">
        <v>525</v>
      </c>
      <c r="F69" s="94">
        <v>2000</v>
      </c>
      <c r="G69" s="94">
        <f t="shared" si="0"/>
        <v>0</v>
      </c>
      <c r="H69" s="94">
        <f t="shared" si="1"/>
        <v>2000</v>
      </c>
      <c r="I69" s="95">
        <f t="shared" si="2"/>
        <v>0</v>
      </c>
      <c r="J69" s="38">
        <v>10803</v>
      </c>
      <c r="K69" s="69"/>
      <c r="L69" s="110"/>
      <c r="M69" s="106" t="s">
        <v>345</v>
      </c>
      <c r="N69" s="26"/>
      <c r="O69" s="53"/>
      <c r="P69" s="36"/>
      <c r="Q69" s="36"/>
      <c r="R69" s="36"/>
      <c r="S69" s="36"/>
      <c r="T69" s="36">
        <v>2000</v>
      </c>
      <c r="U69" s="36"/>
      <c r="V69" s="36"/>
      <c r="W69" s="36"/>
      <c r="X69" s="36"/>
      <c r="Y69" s="36"/>
      <c r="Z69" s="36"/>
      <c r="AA69" s="36"/>
      <c r="AB69" s="68"/>
      <c r="AC69" s="86"/>
      <c r="AD69" s="86"/>
    </row>
    <row r="70" spans="1:30" ht="99">
      <c r="A70" s="117">
        <v>66</v>
      </c>
      <c r="B70" s="110" t="s">
        <v>659</v>
      </c>
      <c r="C70" s="111" t="s">
        <v>518</v>
      </c>
      <c r="D70" s="11" t="s">
        <v>656</v>
      </c>
      <c r="E70" s="110" t="s">
        <v>657</v>
      </c>
      <c r="F70" s="94">
        <v>5800</v>
      </c>
      <c r="G70" s="94">
        <f t="shared" si="0"/>
        <v>0</v>
      </c>
      <c r="H70" s="94">
        <f t="shared" si="1"/>
        <v>5800</v>
      </c>
      <c r="I70" s="95">
        <f t="shared" si="2"/>
        <v>0</v>
      </c>
      <c r="J70" s="97" t="s">
        <v>658</v>
      </c>
      <c r="K70" s="69"/>
      <c r="L70" s="110"/>
      <c r="M70" s="106" t="s">
        <v>345</v>
      </c>
      <c r="N70" s="26"/>
      <c r="O70" s="53"/>
      <c r="P70" s="36"/>
      <c r="Q70" s="36"/>
      <c r="R70" s="36"/>
      <c r="S70" s="36"/>
      <c r="T70" s="36"/>
      <c r="U70" s="36">
        <v>5800</v>
      </c>
      <c r="V70" s="36"/>
      <c r="W70" s="36"/>
      <c r="X70" s="36"/>
      <c r="Y70" s="36"/>
      <c r="Z70" s="36"/>
      <c r="AA70" s="36"/>
      <c r="AB70" s="68"/>
      <c r="AC70" s="86"/>
      <c r="AD70" s="86"/>
    </row>
    <row r="71" spans="1:30" ht="99">
      <c r="A71" s="117">
        <v>67</v>
      </c>
      <c r="B71" s="110" t="s">
        <v>505</v>
      </c>
      <c r="C71" s="111" t="s">
        <v>341</v>
      </c>
      <c r="D71" s="11" t="s">
        <v>342</v>
      </c>
      <c r="E71" s="110" t="s">
        <v>343</v>
      </c>
      <c r="F71" s="94">
        <v>16800</v>
      </c>
      <c r="G71" s="94">
        <f t="shared" si="0"/>
        <v>0</v>
      </c>
      <c r="H71" s="94">
        <f t="shared" si="1"/>
        <v>16800</v>
      </c>
      <c r="I71" s="95">
        <f t="shared" si="2"/>
        <v>0</v>
      </c>
      <c r="J71" s="38" t="s">
        <v>344</v>
      </c>
      <c r="K71" s="69">
        <v>43538</v>
      </c>
      <c r="L71" s="110"/>
      <c r="M71" s="105" t="s">
        <v>345</v>
      </c>
      <c r="N71" s="26" t="s">
        <v>346</v>
      </c>
      <c r="O71" s="53"/>
      <c r="P71" s="36"/>
      <c r="Q71" s="36"/>
      <c r="R71" s="36">
        <v>16800</v>
      </c>
      <c r="S71" s="36"/>
      <c r="T71" s="36"/>
      <c r="U71" s="36"/>
      <c r="V71" s="36"/>
      <c r="W71" s="36"/>
      <c r="X71" s="36"/>
      <c r="Y71" s="36"/>
      <c r="Z71" s="36"/>
      <c r="AA71" s="36"/>
      <c r="AB71" s="68"/>
      <c r="AC71" s="86"/>
      <c r="AD71" s="86"/>
    </row>
    <row r="72" spans="1:30" ht="82.5">
      <c r="A72" s="117">
        <v>68</v>
      </c>
      <c r="B72" s="110" t="s">
        <v>754</v>
      </c>
      <c r="C72" s="111" t="s">
        <v>751</v>
      </c>
      <c r="D72" s="11" t="s">
        <v>752</v>
      </c>
      <c r="E72" s="110" t="s">
        <v>753</v>
      </c>
      <c r="F72" s="94">
        <v>7000</v>
      </c>
      <c r="G72" s="94">
        <f t="shared" si="0"/>
        <v>0</v>
      </c>
      <c r="H72" s="94">
        <f t="shared" si="1"/>
        <v>7000</v>
      </c>
      <c r="I72" s="95">
        <f t="shared" si="2"/>
        <v>0</v>
      </c>
      <c r="J72" s="38">
        <v>1080731</v>
      </c>
      <c r="K72" s="69"/>
      <c r="L72" s="110"/>
      <c r="M72" s="105" t="s">
        <v>124</v>
      </c>
      <c r="N72" s="26"/>
      <c r="O72" s="53"/>
      <c r="P72" s="36"/>
      <c r="Q72" s="36"/>
      <c r="R72" s="36"/>
      <c r="S72" s="36"/>
      <c r="T72" s="36"/>
      <c r="U72" s="36"/>
      <c r="V72" s="36"/>
      <c r="W72" s="36">
        <v>2500</v>
      </c>
      <c r="X72" s="36">
        <v>4500</v>
      </c>
      <c r="Y72" s="36"/>
      <c r="Z72" s="36"/>
      <c r="AA72" s="36"/>
      <c r="AB72" s="68"/>
      <c r="AC72" s="86"/>
      <c r="AD72" s="86"/>
    </row>
    <row r="73" spans="1:27" ht="148.5">
      <c r="A73" s="117">
        <v>69</v>
      </c>
      <c r="B73" s="110" t="s">
        <v>105</v>
      </c>
      <c r="C73" s="111" t="s">
        <v>31</v>
      </c>
      <c r="D73" s="110" t="s">
        <v>176</v>
      </c>
      <c r="E73" s="110" t="s">
        <v>606</v>
      </c>
      <c r="F73" s="94">
        <v>3681871</v>
      </c>
      <c r="G73" s="94">
        <f t="shared" si="0"/>
        <v>0</v>
      </c>
      <c r="H73" s="94">
        <f t="shared" si="1"/>
        <v>3681871</v>
      </c>
      <c r="I73" s="95">
        <f t="shared" si="2"/>
        <v>0</v>
      </c>
      <c r="J73" s="38">
        <v>1071231</v>
      </c>
      <c r="K73" s="69">
        <v>43599</v>
      </c>
      <c r="L73" s="110" t="s">
        <v>104</v>
      </c>
      <c r="M73" s="105" t="s">
        <v>57</v>
      </c>
      <c r="N73" s="26"/>
      <c r="O73" s="53" t="s">
        <v>144</v>
      </c>
      <c r="P73" s="36">
        <v>37122</v>
      </c>
      <c r="Q73" s="36"/>
      <c r="R73" s="36">
        <v>25079</v>
      </c>
      <c r="S73" s="36"/>
      <c r="T73" s="36">
        <v>3619670</v>
      </c>
      <c r="U73" s="36"/>
      <c r="V73" s="36"/>
      <c r="W73" s="36"/>
      <c r="X73" s="36"/>
      <c r="Y73" s="36"/>
      <c r="Z73" s="36"/>
      <c r="AA73" s="36"/>
    </row>
    <row r="74" spans="1:27" ht="99">
      <c r="A74" s="117">
        <v>70</v>
      </c>
      <c r="B74" s="110" t="s">
        <v>506</v>
      </c>
      <c r="C74" s="111" t="s">
        <v>32</v>
      </c>
      <c r="D74" s="110" t="s">
        <v>106</v>
      </c>
      <c r="E74" s="110" t="s">
        <v>607</v>
      </c>
      <c r="F74" s="94">
        <v>4600</v>
      </c>
      <c r="G74" s="94">
        <f t="shared" si="0"/>
        <v>0</v>
      </c>
      <c r="H74" s="94">
        <f t="shared" si="1"/>
        <v>4600</v>
      </c>
      <c r="I74" s="95">
        <f t="shared" si="2"/>
        <v>0</v>
      </c>
      <c r="J74" s="38">
        <v>1071231</v>
      </c>
      <c r="K74" s="69"/>
      <c r="L74" s="110" t="s">
        <v>700</v>
      </c>
      <c r="M74" s="105" t="s">
        <v>191</v>
      </c>
      <c r="N74" s="26"/>
      <c r="O74" s="53"/>
      <c r="P74" s="36">
        <v>0</v>
      </c>
      <c r="Q74" s="36">
        <v>4600</v>
      </c>
      <c r="R74" s="36"/>
      <c r="S74" s="36"/>
      <c r="T74" s="36"/>
      <c r="U74" s="36"/>
      <c r="V74" s="36"/>
      <c r="W74" s="36"/>
      <c r="X74" s="36"/>
      <c r="Y74" s="36"/>
      <c r="Z74" s="36"/>
      <c r="AA74" s="36"/>
    </row>
    <row r="75" spans="1:27" ht="99">
      <c r="A75" s="117">
        <v>71</v>
      </c>
      <c r="B75" s="110" t="s">
        <v>109</v>
      </c>
      <c r="C75" s="111" t="s">
        <v>33</v>
      </c>
      <c r="D75" s="110" t="s">
        <v>34</v>
      </c>
      <c r="E75" s="110" t="s">
        <v>166</v>
      </c>
      <c r="F75" s="94">
        <v>69968</v>
      </c>
      <c r="G75" s="94">
        <f t="shared" si="0"/>
        <v>0</v>
      </c>
      <c r="H75" s="94">
        <f t="shared" si="1"/>
        <v>69968</v>
      </c>
      <c r="I75" s="95">
        <f t="shared" si="2"/>
        <v>0</v>
      </c>
      <c r="J75" s="38">
        <v>1071231</v>
      </c>
      <c r="K75" s="69"/>
      <c r="L75" s="110" t="s">
        <v>107</v>
      </c>
      <c r="M75" s="105" t="s">
        <v>126</v>
      </c>
      <c r="N75" s="26"/>
      <c r="O75" s="53"/>
      <c r="P75" s="36">
        <v>69968</v>
      </c>
      <c r="Q75" s="36"/>
      <c r="R75" s="36"/>
      <c r="S75" s="36"/>
      <c r="T75" s="36"/>
      <c r="U75" s="36"/>
      <c r="V75" s="36"/>
      <c r="W75" s="36"/>
      <c r="X75" s="36"/>
      <c r="Y75" s="36"/>
      <c r="Z75" s="36"/>
      <c r="AA75" s="36"/>
    </row>
    <row r="76" spans="1:27" ht="82.5" customHeight="1">
      <c r="A76" s="117">
        <v>72</v>
      </c>
      <c r="B76" s="113"/>
      <c r="C76" s="97" t="s">
        <v>816</v>
      </c>
      <c r="D76" s="114" t="s">
        <v>854</v>
      </c>
      <c r="E76" s="114" t="s">
        <v>857</v>
      </c>
      <c r="F76" s="94">
        <v>50000</v>
      </c>
      <c r="G76" s="94">
        <f>Z76</f>
        <v>50000</v>
      </c>
      <c r="H76" s="94">
        <f>SUM(P76:Z76)</f>
        <v>50000</v>
      </c>
      <c r="I76" s="95">
        <f>F76-H76</f>
        <v>0</v>
      </c>
      <c r="J76" s="38" t="s">
        <v>856</v>
      </c>
      <c r="K76" s="69">
        <v>43797</v>
      </c>
      <c r="L76" s="112"/>
      <c r="M76" s="105" t="s">
        <v>855</v>
      </c>
      <c r="N76" s="26"/>
      <c r="O76" s="53"/>
      <c r="P76" s="36"/>
      <c r="Q76" s="36"/>
      <c r="R76" s="36"/>
      <c r="S76" s="36"/>
      <c r="T76" s="36"/>
      <c r="U76" s="36"/>
      <c r="V76" s="36"/>
      <c r="W76" s="36"/>
      <c r="X76" s="36"/>
      <c r="Y76" s="36"/>
      <c r="Z76" s="36">
        <v>50000</v>
      </c>
      <c r="AA76" s="36"/>
    </row>
    <row r="77" spans="1:27" ht="115.5">
      <c r="A77" s="117">
        <v>73</v>
      </c>
      <c r="B77" s="110" t="s">
        <v>507</v>
      </c>
      <c r="C77" s="111" t="s">
        <v>490</v>
      </c>
      <c r="D77" s="110" t="s">
        <v>491</v>
      </c>
      <c r="E77" s="110" t="s">
        <v>492</v>
      </c>
      <c r="F77" s="94">
        <v>804500</v>
      </c>
      <c r="G77" s="94">
        <f t="shared" si="0"/>
        <v>0</v>
      </c>
      <c r="H77" s="94">
        <f t="shared" si="1"/>
        <v>804500</v>
      </c>
      <c r="I77" s="95">
        <f t="shared" si="2"/>
        <v>0</v>
      </c>
      <c r="J77" s="38" t="s">
        <v>482</v>
      </c>
      <c r="K77" s="69"/>
      <c r="L77" s="110"/>
      <c r="M77" s="105" t="s">
        <v>191</v>
      </c>
      <c r="N77" s="26"/>
      <c r="O77" s="53"/>
      <c r="P77" s="36"/>
      <c r="Q77" s="36"/>
      <c r="R77" s="36"/>
      <c r="S77" s="36"/>
      <c r="T77" s="36">
        <v>804500</v>
      </c>
      <c r="U77" s="36"/>
      <c r="V77" s="36"/>
      <c r="W77" s="36"/>
      <c r="X77" s="36"/>
      <c r="Y77" s="36"/>
      <c r="Z77" s="36"/>
      <c r="AA77" s="36"/>
    </row>
    <row r="78" spans="1:27" ht="115.5">
      <c r="A78" s="117">
        <v>74</v>
      </c>
      <c r="B78" s="110" t="s">
        <v>685</v>
      </c>
      <c r="C78" s="111" t="s">
        <v>490</v>
      </c>
      <c r="D78" s="110" t="s">
        <v>660</v>
      </c>
      <c r="E78" s="110" t="s">
        <v>663</v>
      </c>
      <c r="F78" s="94">
        <v>3200</v>
      </c>
      <c r="G78" s="94">
        <f t="shared" si="0"/>
        <v>0</v>
      </c>
      <c r="H78" s="94">
        <f t="shared" si="1"/>
        <v>3200</v>
      </c>
      <c r="I78" s="95">
        <f t="shared" si="2"/>
        <v>0</v>
      </c>
      <c r="J78" s="97" t="s">
        <v>661</v>
      </c>
      <c r="K78" s="69"/>
      <c r="L78" s="110"/>
      <c r="M78" s="106" t="s">
        <v>662</v>
      </c>
      <c r="N78" s="26"/>
      <c r="O78" s="53"/>
      <c r="P78" s="36"/>
      <c r="Q78" s="36"/>
      <c r="R78" s="36"/>
      <c r="S78" s="36"/>
      <c r="T78" s="36"/>
      <c r="U78" s="36">
        <v>3200</v>
      </c>
      <c r="V78" s="36"/>
      <c r="W78" s="36"/>
      <c r="X78" s="36"/>
      <c r="Y78" s="36"/>
      <c r="Z78" s="36"/>
      <c r="AA78" s="36"/>
    </row>
    <row r="79" spans="1:27" ht="115.5">
      <c r="A79" s="117">
        <v>75</v>
      </c>
      <c r="B79" s="114" t="s">
        <v>862</v>
      </c>
      <c r="C79" s="115" t="s">
        <v>858</v>
      </c>
      <c r="D79" s="114" t="s">
        <v>860</v>
      </c>
      <c r="E79" s="114" t="s">
        <v>861</v>
      </c>
      <c r="F79" s="94">
        <v>610760</v>
      </c>
      <c r="G79" s="94">
        <f>Z79</f>
        <v>0</v>
      </c>
      <c r="H79" s="94">
        <f>SUM(P79:Z79)</f>
        <v>0</v>
      </c>
      <c r="I79" s="95">
        <f>F79-H79</f>
        <v>610760</v>
      </c>
      <c r="J79" s="97">
        <v>10812</v>
      </c>
      <c r="K79" s="69"/>
      <c r="L79" s="114"/>
      <c r="M79" s="106" t="s">
        <v>859</v>
      </c>
      <c r="N79" s="26"/>
      <c r="O79" s="53"/>
      <c r="P79" s="36"/>
      <c r="Q79" s="36"/>
      <c r="R79" s="36"/>
      <c r="S79" s="36"/>
      <c r="T79" s="36"/>
      <c r="U79" s="36"/>
      <c r="V79" s="36"/>
      <c r="W79" s="36"/>
      <c r="X79" s="36"/>
      <c r="Y79" s="36"/>
      <c r="Z79" s="36"/>
      <c r="AA79" s="36"/>
    </row>
    <row r="80" spans="1:27" ht="99">
      <c r="A80" s="117">
        <v>76</v>
      </c>
      <c r="B80" s="110" t="s">
        <v>364</v>
      </c>
      <c r="C80" s="111" t="s">
        <v>365</v>
      </c>
      <c r="D80" s="110" t="s">
        <v>366</v>
      </c>
      <c r="E80" s="110" t="s">
        <v>367</v>
      </c>
      <c r="F80" s="94">
        <v>7000</v>
      </c>
      <c r="G80" s="94">
        <f t="shared" si="0"/>
        <v>0</v>
      </c>
      <c r="H80" s="94">
        <f t="shared" si="1"/>
        <v>7000</v>
      </c>
      <c r="I80" s="95">
        <f t="shared" si="2"/>
        <v>0</v>
      </c>
      <c r="J80" s="38">
        <v>10802</v>
      </c>
      <c r="K80" s="69"/>
      <c r="L80" s="110"/>
      <c r="M80" s="105" t="s">
        <v>368</v>
      </c>
      <c r="N80" s="26"/>
      <c r="O80" s="53"/>
      <c r="P80" s="36"/>
      <c r="Q80" s="36"/>
      <c r="R80" s="36"/>
      <c r="S80" s="36">
        <v>7000</v>
      </c>
      <c r="T80" s="36"/>
      <c r="U80" s="36"/>
      <c r="V80" s="36"/>
      <c r="W80" s="36"/>
      <c r="X80" s="36"/>
      <c r="Y80" s="36"/>
      <c r="Z80" s="36"/>
      <c r="AA80" s="36"/>
    </row>
    <row r="81" spans="1:27" ht="132">
      <c r="A81" s="117">
        <v>77</v>
      </c>
      <c r="B81" s="110" t="s">
        <v>815</v>
      </c>
      <c r="C81" s="111" t="s">
        <v>788</v>
      </c>
      <c r="D81" s="110" t="s">
        <v>789</v>
      </c>
      <c r="E81" s="110" t="s">
        <v>792</v>
      </c>
      <c r="F81" s="94">
        <v>23835</v>
      </c>
      <c r="G81" s="94">
        <f>Z81</f>
        <v>23835</v>
      </c>
      <c r="H81" s="94">
        <f>SUM(P81:Z81)</f>
        <v>23835</v>
      </c>
      <c r="I81" s="95">
        <f>F81-H81</f>
        <v>0</v>
      </c>
      <c r="J81" s="57" t="s">
        <v>790</v>
      </c>
      <c r="K81" s="69"/>
      <c r="L81" s="110"/>
      <c r="M81" s="105" t="s">
        <v>368</v>
      </c>
      <c r="N81" s="26"/>
      <c r="O81" s="53"/>
      <c r="P81" s="36"/>
      <c r="Q81" s="36"/>
      <c r="R81" s="36"/>
      <c r="S81" s="36"/>
      <c r="T81" s="36"/>
      <c r="U81" s="36"/>
      <c r="V81" s="36"/>
      <c r="W81" s="36"/>
      <c r="X81" s="36"/>
      <c r="Y81" s="36"/>
      <c r="Z81" s="36">
        <v>23835</v>
      </c>
      <c r="AA81" s="36"/>
    </row>
    <row r="82" spans="1:27" ht="66">
      <c r="A82" s="117">
        <v>78</v>
      </c>
      <c r="B82" s="110" t="s">
        <v>565</v>
      </c>
      <c r="C82" s="111" t="s">
        <v>563</v>
      </c>
      <c r="D82" s="110" t="s">
        <v>564</v>
      </c>
      <c r="E82" s="110" t="s">
        <v>566</v>
      </c>
      <c r="F82" s="94">
        <v>1150</v>
      </c>
      <c r="G82" s="94">
        <f t="shared" si="0"/>
        <v>0</v>
      </c>
      <c r="H82" s="94">
        <f t="shared" si="1"/>
        <v>1150</v>
      </c>
      <c r="I82" s="95">
        <f t="shared" si="2"/>
        <v>0</v>
      </c>
      <c r="J82" s="38">
        <v>1080731</v>
      </c>
      <c r="K82" s="69"/>
      <c r="L82" s="110"/>
      <c r="M82" s="106" t="s">
        <v>567</v>
      </c>
      <c r="N82" s="26"/>
      <c r="O82" s="53"/>
      <c r="P82" s="36"/>
      <c r="Q82" s="36"/>
      <c r="R82" s="36"/>
      <c r="S82" s="36"/>
      <c r="T82" s="36">
        <v>1150</v>
      </c>
      <c r="U82" s="36"/>
      <c r="V82" s="36"/>
      <c r="W82" s="36"/>
      <c r="X82" s="36"/>
      <c r="Y82" s="36"/>
      <c r="Z82" s="36"/>
      <c r="AA82" s="36"/>
    </row>
    <row r="83" spans="1:27" ht="66">
      <c r="A83" s="117">
        <v>79</v>
      </c>
      <c r="B83" s="132" t="s">
        <v>814</v>
      </c>
      <c r="C83" s="134" t="s">
        <v>370</v>
      </c>
      <c r="D83" s="110" t="s">
        <v>665</v>
      </c>
      <c r="E83" s="110" t="s">
        <v>372</v>
      </c>
      <c r="F83" s="94">
        <v>93683</v>
      </c>
      <c r="G83" s="94">
        <f aca="true" t="shared" si="3" ref="G83:G114">Z83</f>
        <v>0</v>
      </c>
      <c r="H83" s="94">
        <f aca="true" t="shared" si="4" ref="H83:H114">SUM(P83:Z83)</f>
        <v>93683</v>
      </c>
      <c r="I83" s="95">
        <f aca="true" t="shared" si="5" ref="I83:I114">F83-H83</f>
        <v>0</v>
      </c>
      <c r="J83" s="38" t="s">
        <v>373</v>
      </c>
      <c r="K83" s="69"/>
      <c r="L83" s="110"/>
      <c r="M83" s="105" t="s">
        <v>191</v>
      </c>
      <c r="N83" s="26"/>
      <c r="O83" s="53"/>
      <c r="P83" s="36"/>
      <c r="Q83" s="36"/>
      <c r="R83" s="36"/>
      <c r="S83" s="36">
        <v>93683</v>
      </c>
      <c r="T83" s="36"/>
      <c r="U83" s="36"/>
      <c r="V83" s="36"/>
      <c r="W83" s="36"/>
      <c r="X83" s="36"/>
      <c r="Y83" s="36"/>
      <c r="Z83" s="36"/>
      <c r="AA83" s="36"/>
    </row>
    <row r="84" spans="1:27" ht="82.5" customHeight="1">
      <c r="A84" s="117">
        <v>80</v>
      </c>
      <c r="B84" s="133"/>
      <c r="C84" s="135"/>
      <c r="D84" s="110" t="s">
        <v>666</v>
      </c>
      <c r="E84" s="110" t="s">
        <v>664</v>
      </c>
      <c r="F84" s="94">
        <v>24167</v>
      </c>
      <c r="G84" s="94">
        <f t="shared" si="3"/>
        <v>0</v>
      </c>
      <c r="H84" s="94">
        <f t="shared" si="4"/>
        <v>24167</v>
      </c>
      <c r="I84" s="95">
        <f t="shared" si="5"/>
        <v>0</v>
      </c>
      <c r="J84" s="38">
        <v>10802</v>
      </c>
      <c r="K84" s="69"/>
      <c r="L84" s="110"/>
      <c r="M84" s="106" t="s">
        <v>191</v>
      </c>
      <c r="N84" s="26"/>
      <c r="O84" s="53"/>
      <c r="P84" s="36"/>
      <c r="Q84" s="36"/>
      <c r="R84" s="36"/>
      <c r="S84" s="36"/>
      <c r="T84" s="36"/>
      <c r="U84" s="36">
        <v>24167</v>
      </c>
      <c r="V84" s="36"/>
      <c r="W84" s="36"/>
      <c r="X84" s="36"/>
      <c r="Y84" s="36"/>
      <c r="Z84" s="36"/>
      <c r="AA84" s="36"/>
    </row>
    <row r="85" spans="1:27" ht="99">
      <c r="A85" s="117">
        <v>81</v>
      </c>
      <c r="B85" s="110" t="s">
        <v>798</v>
      </c>
      <c r="C85" s="111" t="s">
        <v>793</v>
      </c>
      <c r="D85" s="110" t="s">
        <v>794</v>
      </c>
      <c r="E85" s="110" t="s">
        <v>795</v>
      </c>
      <c r="F85" s="94">
        <v>124683</v>
      </c>
      <c r="G85" s="94">
        <f>Z85</f>
        <v>0</v>
      </c>
      <c r="H85" s="94">
        <f>SUM(P85:Z85)</f>
        <v>124683</v>
      </c>
      <c r="I85" s="95">
        <f>F85-H85</f>
        <v>0</v>
      </c>
      <c r="J85" s="57" t="s">
        <v>797</v>
      </c>
      <c r="K85" s="69"/>
      <c r="L85" s="110"/>
      <c r="M85" s="105" t="s">
        <v>191</v>
      </c>
      <c r="N85" s="26"/>
      <c r="O85" s="53"/>
      <c r="P85" s="36"/>
      <c r="Q85" s="36"/>
      <c r="R85" s="36"/>
      <c r="S85" s="36"/>
      <c r="T85" s="36"/>
      <c r="U85" s="36"/>
      <c r="V85" s="36"/>
      <c r="W85" s="36"/>
      <c r="X85" s="36"/>
      <c r="Y85" s="36">
        <v>124683</v>
      </c>
      <c r="Z85" s="36"/>
      <c r="AA85" s="36"/>
    </row>
    <row r="86" spans="1:27" ht="82.5">
      <c r="A86" s="117">
        <v>82</v>
      </c>
      <c r="B86" s="110" t="s">
        <v>197</v>
      </c>
      <c r="C86" s="111" t="s">
        <v>195</v>
      </c>
      <c r="D86" s="110" t="s">
        <v>196</v>
      </c>
      <c r="E86" s="110" t="s">
        <v>198</v>
      </c>
      <c r="F86" s="94">
        <v>4000</v>
      </c>
      <c r="G86" s="94">
        <f>Z86</f>
        <v>0</v>
      </c>
      <c r="H86" s="94">
        <f>SUM(P86:Z86)</f>
        <v>4000</v>
      </c>
      <c r="I86" s="95">
        <f>F86-H86</f>
        <v>0</v>
      </c>
      <c r="J86" s="57" t="s">
        <v>200</v>
      </c>
      <c r="K86" s="69">
        <v>43791</v>
      </c>
      <c r="L86" s="110"/>
      <c r="M86" s="105" t="s">
        <v>199</v>
      </c>
      <c r="N86" s="26"/>
      <c r="O86" s="53"/>
      <c r="P86" s="36"/>
      <c r="Q86" s="36"/>
      <c r="R86" s="36"/>
      <c r="S86" s="36"/>
      <c r="T86" s="36"/>
      <c r="U86" s="36">
        <v>4000</v>
      </c>
      <c r="V86" s="36"/>
      <c r="W86" s="36"/>
      <c r="X86" s="36"/>
      <c r="Y86" s="36"/>
      <c r="Z86" s="36"/>
      <c r="AA86" s="36"/>
    </row>
    <row r="87" spans="1:27" ht="132">
      <c r="A87" s="117">
        <v>83</v>
      </c>
      <c r="B87" s="110" t="s">
        <v>686</v>
      </c>
      <c r="C87" s="111" t="s">
        <v>667</v>
      </c>
      <c r="D87" s="110" t="s">
        <v>668</v>
      </c>
      <c r="E87" s="110" t="s">
        <v>669</v>
      </c>
      <c r="F87" s="94">
        <v>100000</v>
      </c>
      <c r="G87" s="94">
        <f t="shared" si="3"/>
        <v>0</v>
      </c>
      <c r="H87" s="94">
        <f t="shared" si="4"/>
        <v>100000</v>
      </c>
      <c r="I87" s="95">
        <f t="shared" si="5"/>
        <v>0</v>
      </c>
      <c r="J87" s="57">
        <v>1081101</v>
      </c>
      <c r="K87" s="69">
        <v>43713</v>
      </c>
      <c r="L87" s="110"/>
      <c r="M87" s="105" t="s">
        <v>670</v>
      </c>
      <c r="N87" s="26"/>
      <c r="O87" s="53"/>
      <c r="P87" s="36"/>
      <c r="Q87" s="36"/>
      <c r="R87" s="36"/>
      <c r="S87" s="36"/>
      <c r="T87" s="36"/>
      <c r="U87" s="36"/>
      <c r="V87" s="36">
        <v>42680</v>
      </c>
      <c r="W87" s="36">
        <v>56630</v>
      </c>
      <c r="X87" s="36">
        <v>690</v>
      </c>
      <c r="Y87" s="36"/>
      <c r="Z87" s="36"/>
      <c r="AA87" s="36"/>
    </row>
    <row r="88" spans="1:27" ht="165">
      <c r="A88" s="117">
        <v>84</v>
      </c>
      <c r="B88" s="110" t="s">
        <v>739</v>
      </c>
      <c r="C88" s="111" t="s">
        <v>733</v>
      </c>
      <c r="D88" s="110" t="s">
        <v>812</v>
      </c>
      <c r="E88" s="110" t="s">
        <v>813</v>
      </c>
      <c r="F88" s="94">
        <f>36000+20800</f>
        <v>56800</v>
      </c>
      <c r="G88" s="94">
        <f t="shared" si="3"/>
        <v>56800</v>
      </c>
      <c r="H88" s="94">
        <f t="shared" si="4"/>
        <v>56800</v>
      </c>
      <c r="I88" s="95">
        <f t="shared" si="5"/>
        <v>0</v>
      </c>
      <c r="J88" s="57">
        <v>10810</v>
      </c>
      <c r="K88" s="69">
        <v>43774</v>
      </c>
      <c r="L88" s="110"/>
      <c r="M88" s="105" t="s">
        <v>670</v>
      </c>
      <c r="N88" s="26"/>
      <c r="O88" s="53"/>
      <c r="P88" s="36"/>
      <c r="Q88" s="36"/>
      <c r="R88" s="36"/>
      <c r="S88" s="36"/>
      <c r="T88" s="36"/>
      <c r="U88" s="36"/>
      <c r="V88" s="36"/>
      <c r="W88" s="36"/>
      <c r="X88" s="36"/>
      <c r="Y88" s="36"/>
      <c r="Z88" s="36">
        <v>56800</v>
      </c>
      <c r="AA88" s="36"/>
    </row>
    <row r="89" spans="1:27" ht="99">
      <c r="A89" s="117">
        <v>85</v>
      </c>
      <c r="B89" s="3" t="s">
        <v>608</v>
      </c>
      <c r="C89" s="9" t="s">
        <v>35</v>
      </c>
      <c r="D89" s="4" t="s">
        <v>36</v>
      </c>
      <c r="E89" s="3" t="s">
        <v>111</v>
      </c>
      <c r="F89" s="94">
        <v>15000</v>
      </c>
      <c r="G89" s="94">
        <f t="shared" si="3"/>
        <v>0</v>
      </c>
      <c r="H89" s="94">
        <f t="shared" si="4"/>
        <v>15000</v>
      </c>
      <c r="I89" s="95">
        <f t="shared" si="5"/>
        <v>0</v>
      </c>
      <c r="J89" s="38">
        <v>1071231</v>
      </c>
      <c r="K89" s="69"/>
      <c r="L89" s="110" t="s">
        <v>110</v>
      </c>
      <c r="M89" s="105" t="s">
        <v>127</v>
      </c>
      <c r="N89" s="26"/>
      <c r="O89" s="53"/>
      <c r="P89" s="36">
        <v>15000</v>
      </c>
      <c r="Q89" s="36"/>
      <c r="R89" s="36"/>
      <c r="S89" s="36"/>
      <c r="T89" s="36"/>
      <c r="U89" s="36"/>
      <c r="V89" s="36"/>
      <c r="W89" s="36"/>
      <c r="X89" s="36"/>
      <c r="Y89" s="36"/>
      <c r="Z89" s="36"/>
      <c r="AA89" s="36"/>
    </row>
    <row r="90" spans="1:27" ht="66">
      <c r="A90" s="117">
        <v>86</v>
      </c>
      <c r="B90" s="3" t="s">
        <v>112</v>
      </c>
      <c r="C90" s="9" t="s">
        <v>37</v>
      </c>
      <c r="D90" s="110" t="s">
        <v>113</v>
      </c>
      <c r="E90" s="3" t="s">
        <v>114</v>
      </c>
      <c r="F90" s="94">
        <v>10000</v>
      </c>
      <c r="G90" s="94">
        <f t="shared" si="3"/>
        <v>0</v>
      </c>
      <c r="H90" s="94">
        <f t="shared" si="4"/>
        <v>10000</v>
      </c>
      <c r="I90" s="95">
        <f t="shared" si="5"/>
        <v>0</v>
      </c>
      <c r="J90" s="38">
        <v>1071231</v>
      </c>
      <c r="K90" s="69"/>
      <c r="L90" s="110" t="s">
        <v>115</v>
      </c>
      <c r="M90" s="105" t="s">
        <v>127</v>
      </c>
      <c r="N90" s="26"/>
      <c r="O90" s="53"/>
      <c r="P90" s="36">
        <v>10000</v>
      </c>
      <c r="Q90" s="36"/>
      <c r="R90" s="36"/>
      <c r="S90" s="36"/>
      <c r="T90" s="36"/>
      <c r="U90" s="36"/>
      <c r="V90" s="36"/>
      <c r="W90" s="36"/>
      <c r="X90" s="36"/>
      <c r="Y90" s="36"/>
      <c r="Z90" s="36"/>
      <c r="AA90" s="36"/>
    </row>
    <row r="91" spans="1:27" ht="99">
      <c r="A91" s="117">
        <v>87</v>
      </c>
      <c r="B91" s="3" t="s">
        <v>693</v>
      </c>
      <c r="C91" s="9" t="s">
        <v>116</v>
      </c>
      <c r="D91" s="3" t="s">
        <v>705</v>
      </c>
      <c r="E91" s="3" t="s">
        <v>167</v>
      </c>
      <c r="F91" s="94">
        <v>259244</v>
      </c>
      <c r="G91" s="94">
        <f t="shared" si="3"/>
        <v>0</v>
      </c>
      <c r="H91" s="94">
        <f t="shared" si="4"/>
        <v>259244</v>
      </c>
      <c r="I91" s="95">
        <f t="shared" si="5"/>
        <v>0</v>
      </c>
      <c r="J91" s="38" t="s">
        <v>707</v>
      </c>
      <c r="K91" s="69">
        <v>43657</v>
      </c>
      <c r="L91" s="110" t="s">
        <v>690</v>
      </c>
      <c r="M91" s="105" t="s">
        <v>128</v>
      </c>
      <c r="N91" s="26" t="s">
        <v>706</v>
      </c>
      <c r="O91" s="53"/>
      <c r="P91" s="36"/>
      <c r="Q91" s="36"/>
      <c r="R91" s="36"/>
      <c r="S91" s="36"/>
      <c r="T91" s="36"/>
      <c r="U91" s="36"/>
      <c r="V91" s="36">
        <v>259244</v>
      </c>
      <c r="W91" s="36"/>
      <c r="X91" s="36"/>
      <c r="Y91" s="36"/>
      <c r="Z91" s="36"/>
      <c r="AA91" s="36"/>
    </row>
    <row r="92" spans="1:27" ht="99">
      <c r="A92" s="117">
        <v>88</v>
      </c>
      <c r="B92" s="3" t="s">
        <v>692</v>
      </c>
      <c r="C92" s="9" t="s">
        <v>116</v>
      </c>
      <c r="D92" s="3" t="s">
        <v>671</v>
      </c>
      <c r="E92" s="3" t="s">
        <v>689</v>
      </c>
      <c r="F92" s="94">
        <f>141536+900000-259244</f>
        <v>782292</v>
      </c>
      <c r="G92" s="94">
        <f t="shared" si="3"/>
        <v>0</v>
      </c>
      <c r="H92" s="94">
        <f t="shared" si="4"/>
        <v>782292</v>
      </c>
      <c r="I92" s="95">
        <f t="shared" si="5"/>
        <v>0</v>
      </c>
      <c r="J92" s="38" t="s">
        <v>59</v>
      </c>
      <c r="K92" s="70">
        <v>43706</v>
      </c>
      <c r="L92" s="110" t="s">
        <v>691</v>
      </c>
      <c r="M92" s="105" t="s">
        <v>128</v>
      </c>
      <c r="N92" s="26"/>
      <c r="O92" s="53"/>
      <c r="P92" s="36">
        <v>215677</v>
      </c>
      <c r="Q92" s="36">
        <v>40930</v>
      </c>
      <c r="R92" s="36">
        <v>42928</v>
      </c>
      <c r="S92" s="36">
        <v>125894</v>
      </c>
      <c r="T92" s="36">
        <v>150993</v>
      </c>
      <c r="U92" s="36">
        <v>108098</v>
      </c>
      <c r="V92" s="36">
        <v>86901</v>
      </c>
      <c r="W92" s="36">
        <v>8873</v>
      </c>
      <c r="X92" s="36">
        <v>1998</v>
      </c>
      <c r="Y92" s="36"/>
      <c r="Z92" s="36"/>
      <c r="AA92" s="36"/>
    </row>
    <row r="93" spans="1:27" ht="49.5">
      <c r="A93" s="117">
        <v>89</v>
      </c>
      <c r="B93" s="3" t="s">
        <v>397</v>
      </c>
      <c r="C93" s="63" t="s">
        <v>398</v>
      </c>
      <c r="D93" s="3" t="s">
        <v>399</v>
      </c>
      <c r="E93" s="3" t="s">
        <v>400</v>
      </c>
      <c r="F93" s="94">
        <v>3104</v>
      </c>
      <c r="G93" s="94">
        <f t="shared" si="3"/>
        <v>0</v>
      </c>
      <c r="H93" s="94">
        <f t="shared" si="4"/>
        <v>3104</v>
      </c>
      <c r="I93" s="95">
        <f t="shared" si="5"/>
        <v>0</v>
      </c>
      <c r="J93" s="74" t="s">
        <v>401</v>
      </c>
      <c r="K93" s="69"/>
      <c r="L93" s="110"/>
      <c r="M93" s="108" t="s">
        <v>402</v>
      </c>
      <c r="N93" s="69" t="s">
        <v>403</v>
      </c>
      <c r="O93" s="53"/>
      <c r="P93" s="36"/>
      <c r="Q93" s="36"/>
      <c r="R93" s="36">
        <v>3104</v>
      </c>
      <c r="S93" s="36"/>
      <c r="T93" s="36"/>
      <c r="U93" s="36"/>
      <c r="V93" s="36"/>
      <c r="W93" s="36"/>
      <c r="X93" s="36"/>
      <c r="Y93" s="36"/>
      <c r="Z93" s="36"/>
      <c r="AA93" s="36"/>
    </row>
    <row r="94" spans="1:27" ht="115.5">
      <c r="A94" s="117">
        <v>90</v>
      </c>
      <c r="B94" s="3" t="s">
        <v>674</v>
      </c>
      <c r="C94" s="63" t="s">
        <v>640</v>
      </c>
      <c r="D94" s="3" t="s">
        <v>672</v>
      </c>
      <c r="E94" s="3" t="s">
        <v>673</v>
      </c>
      <c r="F94" s="94">
        <v>405000</v>
      </c>
      <c r="G94" s="94">
        <f t="shared" si="3"/>
        <v>0</v>
      </c>
      <c r="H94" s="94">
        <f t="shared" si="4"/>
        <v>405000</v>
      </c>
      <c r="I94" s="95">
        <f t="shared" si="5"/>
        <v>0</v>
      </c>
      <c r="J94" s="74">
        <v>108</v>
      </c>
      <c r="K94" s="69">
        <v>43633</v>
      </c>
      <c r="L94" s="110"/>
      <c r="M94" s="108" t="s">
        <v>128</v>
      </c>
      <c r="N94" s="69" t="s">
        <v>642</v>
      </c>
      <c r="O94" s="53"/>
      <c r="P94" s="36"/>
      <c r="Q94" s="36"/>
      <c r="R94" s="36"/>
      <c r="S94" s="36"/>
      <c r="T94" s="36"/>
      <c r="U94" s="36">
        <v>405000</v>
      </c>
      <c r="V94" s="36"/>
      <c r="W94" s="36"/>
      <c r="X94" s="36"/>
      <c r="Y94" s="36"/>
      <c r="Z94" s="36"/>
      <c r="AA94" s="36"/>
    </row>
    <row r="95" spans="1:27" ht="66">
      <c r="A95" s="117">
        <v>91</v>
      </c>
      <c r="B95" s="122" t="s">
        <v>510</v>
      </c>
      <c r="C95" s="63" t="s">
        <v>863</v>
      </c>
      <c r="D95" s="3" t="s">
        <v>464</v>
      </c>
      <c r="E95" s="3" t="s">
        <v>466</v>
      </c>
      <c r="F95" s="94">
        <v>949163</v>
      </c>
      <c r="G95" s="94">
        <f t="shared" si="3"/>
        <v>0</v>
      </c>
      <c r="H95" s="94">
        <f t="shared" si="4"/>
        <v>949163</v>
      </c>
      <c r="I95" s="95">
        <f t="shared" si="5"/>
        <v>0</v>
      </c>
      <c r="J95" s="74" t="s">
        <v>467</v>
      </c>
      <c r="K95" s="70">
        <v>43679</v>
      </c>
      <c r="L95" s="110"/>
      <c r="M95" s="106" t="s">
        <v>468</v>
      </c>
      <c r="N95" s="69"/>
      <c r="O95" s="53"/>
      <c r="P95" s="36"/>
      <c r="Q95" s="36"/>
      <c r="R95" s="36"/>
      <c r="S95" s="36">
        <v>519614</v>
      </c>
      <c r="T95" s="36">
        <v>55409</v>
      </c>
      <c r="U95" s="36">
        <v>11652</v>
      </c>
      <c r="V95" s="36">
        <v>10143</v>
      </c>
      <c r="W95" s="36">
        <v>352253</v>
      </c>
      <c r="X95" s="36">
        <v>92</v>
      </c>
      <c r="Y95" s="36"/>
      <c r="Z95" s="36"/>
      <c r="AA95" s="36"/>
    </row>
    <row r="96" spans="1:27" ht="66">
      <c r="A96" s="117">
        <v>92</v>
      </c>
      <c r="B96" s="123"/>
      <c r="C96" s="63" t="s">
        <v>863</v>
      </c>
      <c r="D96" s="3" t="s">
        <v>864</v>
      </c>
      <c r="E96" s="3" t="s">
        <v>865</v>
      </c>
      <c r="F96" s="94">
        <v>507577</v>
      </c>
      <c r="G96" s="94">
        <f>Z96</f>
        <v>401539</v>
      </c>
      <c r="H96" s="94">
        <f>SUM(P96:Z96)</f>
        <v>401539</v>
      </c>
      <c r="I96" s="95">
        <f>F96-H96</f>
        <v>106038</v>
      </c>
      <c r="J96" s="74">
        <v>10812</v>
      </c>
      <c r="K96" s="70"/>
      <c r="L96" s="114"/>
      <c r="M96" s="106" t="s">
        <v>855</v>
      </c>
      <c r="N96" s="69"/>
      <c r="O96" s="53"/>
      <c r="P96" s="36"/>
      <c r="Q96" s="36"/>
      <c r="R96" s="36"/>
      <c r="S96" s="36"/>
      <c r="T96" s="36"/>
      <c r="U96" s="36"/>
      <c r="V96" s="36"/>
      <c r="W96" s="36"/>
      <c r="X96" s="36"/>
      <c r="Y96" s="36"/>
      <c r="Z96" s="36">
        <v>401539</v>
      </c>
      <c r="AA96" s="36"/>
    </row>
    <row r="97" spans="1:27" ht="115.5">
      <c r="A97" s="117">
        <v>93</v>
      </c>
      <c r="B97" s="3" t="s">
        <v>511</v>
      </c>
      <c r="C97" s="63" t="s">
        <v>469</v>
      </c>
      <c r="D97" s="3" t="s">
        <v>470</v>
      </c>
      <c r="E97" s="3" t="s">
        <v>471</v>
      </c>
      <c r="F97" s="94">
        <v>35600</v>
      </c>
      <c r="G97" s="94">
        <f t="shared" si="3"/>
        <v>0</v>
      </c>
      <c r="H97" s="94">
        <f t="shared" si="4"/>
        <v>35600</v>
      </c>
      <c r="I97" s="95">
        <f t="shared" si="5"/>
        <v>0</v>
      </c>
      <c r="J97" s="97" t="s">
        <v>472</v>
      </c>
      <c r="K97" s="69">
        <v>43678</v>
      </c>
      <c r="L97" s="110"/>
      <c r="M97" s="106" t="s">
        <v>468</v>
      </c>
      <c r="N97" s="69"/>
      <c r="O97" s="53"/>
      <c r="P97" s="36"/>
      <c r="Q97" s="36"/>
      <c r="R97" s="36"/>
      <c r="S97" s="36">
        <v>3188</v>
      </c>
      <c r="T97" s="36"/>
      <c r="U97" s="36">
        <v>19648</v>
      </c>
      <c r="V97" s="36"/>
      <c r="W97" s="36">
        <v>12764</v>
      </c>
      <c r="X97" s="36"/>
      <c r="Y97" s="36"/>
      <c r="Z97" s="36"/>
      <c r="AA97" s="36"/>
    </row>
    <row r="98" spans="1:27" ht="66">
      <c r="A98" s="117">
        <v>94</v>
      </c>
      <c r="B98" s="3" t="s">
        <v>633</v>
      </c>
      <c r="C98" s="63" t="s">
        <v>568</v>
      </c>
      <c r="D98" s="3" t="s">
        <v>569</v>
      </c>
      <c r="E98" s="3" t="s">
        <v>571</v>
      </c>
      <c r="F98" s="94">
        <v>50000</v>
      </c>
      <c r="G98" s="94">
        <f t="shared" si="3"/>
        <v>0</v>
      </c>
      <c r="H98" s="94">
        <f t="shared" si="4"/>
        <v>19308</v>
      </c>
      <c r="I98" s="95">
        <f t="shared" si="5"/>
        <v>30692</v>
      </c>
      <c r="J98" s="97" t="s">
        <v>570</v>
      </c>
      <c r="K98" s="69"/>
      <c r="L98" s="110"/>
      <c r="M98" s="106" t="s">
        <v>402</v>
      </c>
      <c r="N98" s="69"/>
      <c r="O98" s="53"/>
      <c r="P98" s="36"/>
      <c r="Q98" s="36"/>
      <c r="R98" s="36"/>
      <c r="S98" s="36"/>
      <c r="T98" s="36"/>
      <c r="U98" s="36"/>
      <c r="V98" s="36">
        <f>35922-V99</f>
        <v>19308</v>
      </c>
      <c r="W98" s="36"/>
      <c r="X98" s="36"/>
      <c r="Y98" s="36"/>
      <c r="Z98" s="36"/>
      <c r="AA98" s="36"/>
    </row>
    <row r="99" spans="1:27" ht="115.5">
      <c r="A99" s="117">
        <v>95</v>
      </c>
      <c r="B99" s="3" t="s">
        <v>678</v>
      </c>
      <c r="C99" s="63" t="s">
        <v>568</v>
      </c>
      <c r="D99" s="3" t="s">
        <v>675</v>
      </c>
      <c r="E99" s="3" t="s">
        <v>676</v>
      </c>
      <c r="F99" s="94">
        <v>40000</v>
      </c>
      <c r="G99" s="94">
        <f t="shared" si="3"/>
        <v>5337</v>
      </c>
      <c r="H99" s="94">
        <f t="shared" si="4"/>
        <v>23221</v>
      </c>
      <c r="I99" s="95">
        <f t="shared" si="5"/>
        <v>16779</v>
      </c>
      <c r="J99" s="97" t="s">
        <v>677</v>
      </c>
      <c r="K99" s="69"/>
      <c r="L99" s="110"/>
      <c r="M99" s="106" t="s">
        <v>402</v>
      </c>
      <c r="N99" s="69"/>
      <c r="O99" s="53"/>
      <c r="P99" s="36"/>
      <c r="Q99" s="36"/>
      <c r="R99" s="36"/>
      <c r="S99" s="36"/>
      <c r="T99" s="36"/>
      <c r="U99" s="36"/>
      <c r="V99" s="36">
        <v>16614</v>
      </c>
      <c r="W99" s="36"/>
      <c r="X99" s="36"/>
      <c r="Y99" s="36">
        <v>1270</v>
      </c>
      <c r="Z99" s="36">
        <v>5337</v>
      </c>
      <c r="AA99" s="36"/>
    </row>
    <row r="100" spans="1:27" ht="82.5">
      <c r="A100" s="117">
        <v>96</v>
      </c>
      <c r="B100" s="3" t="s">
        <v>512</v>
      </c>
      <c r="C100" s="63" t="s">
        <v>473</v>
      </c>
      <c r="D100" s="3" t="s">
        <v>474</v>
      </c>
      <c r="E100" s="3" t="s">
        <v>475</v>
      </c>
      <c r="F100" s="94">
        <v>23643</v>
      </c>
      <c r="G100" s="94">
        <f t="shared" si="3"/>
        <v>0</v>
      </c>
      <c r="H100" s="94">
        <f t="shared" si="4"/>
        <v>23643</v>
      </c>
      <c r="I100" s="95">
        <f t="shared" si="5"/>
        <v>0</v>
      </c>
      <c r="J100" s="97" t="s">
        <v>446</v>
      </c>
      <c r="K100" s="69"/>
      <c r="L100" s="110"/>
      <c r="M100" s="106" t="s">
        <v>127</v>
      </c>
      <c r="N100" s="69"/>
      <c r="O100" s="53"/>
      <c r="P100" s="36"/>
      <c r="Q100" s="36"/>
      <c r="R100" s="36"/>
      <c r="S100" s="36"/>
      <c r="T100" s="36"/>
      <c r="U100" s="36">
        <v>23643</v>
      </c>
      <c r="V100" s="36"/>
      <c r="W100" s="36"/>
      <c r="X100" s="36"/>
      <c r="Y100" s="36"/>
      <c r="Z100" s="36"/>
      <c r="AA100" s="36"/>
    </row>
    <row r="101" spans="1:27" ht="69" customHeight="1">
      <c r="A101" s="117">
        <v>97</v>
      </c>
      <c r="B101" s="3" t="s">
        <v>611</v>
      </c>
      <c r="C101" s="9" t="s">
        <v>201</v>
      </c>
      <c r="D101" s="3" t="s">
        <v>612</v>
      </c>
      <c r="E101" s="3" t="s">
        <v>204</v>
      </c>
      <c r="F101" s="94">
        <f>8883</f>
        <v>8883</v>
      </c>
      <c r="G101" s="94">
        <f t="shared" si="3"/>
        <v>0</v>
      </c>
      <c r="H101" s="94">
        <f t="shared" si="4"/>
        <v>8883</v>
      </c>
      <c r="I101" s="95">
        <f t="shared" si="5"/>
        <v>0</v>
      </c>
      <c r="J101" s="38" t="s">
        <v>202</v>
      </c>
      <c r="K101" s="69" t="s">
        <v>409</v>
      </c>
      <c r="L101" s="110"/>
      <c r="M101" s="105" t="s">
        <v>127</v>
      </c>
      <c r="N101" s="76" t="s">
        <v>410</v>
      </c>
      <c r="O101" s="53"/>
      <c r="P101" s="36"/>
      <c r="Q101" s="36">
        <v>8214</v>
      </c>
      <c r="R101" s="36">
        <v>669</v>
      </c>
      <c r="S101" s="36"/>
      <c r="T101" s="36"/>
      <c r="U101" s="36"/>
      <c r="V101" s="36"/>
      <c r="W101" s="36"/>
      <c r="X101" s="36"/>
      <c r="Y101" s="36"/>
      <c r="Z101" s="36"/>
      <c r="AA101" s="36"/>
    </row>
    <row r="102" spans="1:27" ht="49.5">
      <c r="A102" s="117">
        <v>98</v>
      </c>
      <c r="B102" s="3" t="s">
        <v>411</v>
      </c>
      <c r="C102" s="9" t="s">
        <v>201</v>
      </c>
      <c r="D102" s="3" t="s">
        <v>412</v>
      </c>
      <c r="E102" s="3" t="s">
        <v>413</v>
      </c>
      <c r="F102" s="94">
        <v>57915</v>
      </c>
      <c r="G102" s="94">
        <f t="shared" si="3"/>
        <v>0</v>
      </c>
      <c r="H102" s="94">
        <f t="shared" si="4"/>
        <v>57915</v>
      </c>
      <c r="I102" s="95">
        <f t="shared" si="5"/>
        <v>0</v>
      </c>
      <c r="J102" s="74" t="s">
        <v>200</v>
      </c>
      <c r="K102" s="69">
        <v>43682</v>
      </c>
      <c r="L102" s="110"/>
      <c r="M102" s="105" t="s">
        <v>127</v>
      </c>
      <c r="N102" s="76"/>
      <c r="O102" s="53"/>
      <c r="P102" s="36"/>
      <c r="Q102" s="36"/>
      <c r="R102" s="36">
        <v>8667</v>
      </c>
      <c r="S102" s="36">
        <v>11583</v>
      </c>
      <c r="T102" s="36">
        <v>12483</v>
      </c>
      <c r="U102" s="36">
        <v>12933</v>
      </c>
      <c r="V102" s="36">
        <v>11583</v>
      </c>
      <c r="W102" s="36">
        <v>666</v>
      </c>
      <c r="X102" s="36"/>
      <c r="Y102" s="36"/>
      <c r="Z102" s="36"/>
      <c r="AA102" s="36"/>
    </row>
    <row r="103" spans="1:27" ht="115.5">
      <c r="A103" s="117">
        <v>99</v>
      </c>
      <c r="B103" s="3" t="s">
        <v>635</v>
      </c>
      <c r="C103" s="9" t="s">
        <v>572</v>
      </c>
      <c r="D103" s="3" t="s">
        <v>574</v>
      </c>
      <c r="E103" s="3" t="s">
        <v>573</v>
      </c>
      <c r="F103" s="94">
        <v>14675</v>
      </c>
      <c r="G103" s="94">
        <f t="shared" si="3"/>
        <v>0</v>
      </c>
      <c r="H103" s="94">
        <f t="shared" si="4"/>
        <v>14675</v>
      </c>
      <c r="I103" s="95">
        <f t="shared" si="5"/>
        <v>0</v>
      </c>
      <c r="J103" s="97" t="s">
        <v>482</v>
      </c>
      <c r="K103" s="69"/>
      <c r="L103" s="110"/>
      <c r="M103" s="106" t="s">
        <v>127</v>
      </c>
      <c r="N103" s="76"/>
      <c r="O103" s="53"/>
      <c r="P103" s="36"/>
      <c r="Q103" s="36"/>
      <c r="R103" s="36"/>
      <c r="S103" s="36"/>
      <c r="T103" s="36"/>
      <c r="U103" s="36"/>
      <c r="V103" s="36">
        <v>14675</v>
      </c>
      <c r="W103" s="36"/>
      <c r="X103" s="36"/>
      <c r="Y103" s="36"/>
      <c r="Z103" s="36"/>
      <c r="AA103" s="36"/>
    </row>
    <row r="104" spans="1:27" ht="66">
      <c r="A104" s="117">
        <v>100</v>
      </c>
      <c r="B104" s="3" t="s">
        <v>868</v>
      </c>
      <c r="C104" s="9" t="s">
        <v>572</v>
      </c>
      <c r="D104" s="3" t="s">
        <v>866</v>
      </c>
      <c r="E104" s="3" t="s">
        <v>867</v>
      </c>
      <c r="F104" s="94">
        <v>13941</v>
      </c>
      <c r="G104" s="94">
        <f>Z104</f>
        <v>0</v>
      </c>
      <c r="H104" s="94">
        <f>SUM(P104:Z104)</f>
        <v>0</v>
      </c>
      <c r="I104" s="95">
        <f>F104-H104</f>
        <v>13941</v>
      </c>
      <c r="J104" s="97">
        <v>10812</v>
      </c>
      <c r="K104" s="69"/>
      <c r="L104" s="114"/>
      <c r="M104" s="106" t="s">
        <v>869</v>
      </c>
      <c r="N104" s="76"/>
      <c r="O104" s="53"/>
      <c r="P104" s="36"/>
      <c r="Q104" s="36"/>
      <c r="R104" s="36"/>
      <c r="S104" s="36"/>
      <c r="T104" s="36"/>
      <c r="U104" s="36"/>
      <c r="V104" s="36"/>
      <c r="W104" s="36"/>
      <c r="X104" s="36"/>
      <c r="Y104" s="36"/>
      <c r="Z104" s="36"/>
      <c r="AA104" s="36"/>
    </row>
    <row r="105" spans="1:27" s="88" customFormat="1" ht="82.5">
      <c r="A105" s="117">
        <v>101</v>
      </c>
      <c r="B105" s="59" t="s">
        <v>185</v>
      </c>
      <c r="C105" s="60" t="s">
        <v>184</v>
      </c>
      <c r="D105" s="61" t="s">
        <v>695</v>
      </c>
      <c r="E105" s="59" t="s">
        <v>187</v>
      </c>
      <c r="F105" s="96">
        <v>96660</v>
      </c>
      <c r="G105" s="94">
        <f t="shared" si="3"/>
        <v>0</v>
      </c>
      <c r="H105" s="94">
        <f t="shared" si="4"/>
        <v>96660</v>
      </c>
      <c r="I105" s="95">
        <f t="shared" si="5"/>
        <v>0</v>
      </c>
      <c r="J105" s="57" t="s">
        <v>188</v>
      </c>
      <c r="K105" s="70" t="s">
        <v>420</v>
      </c>
      <c r="L105" s="61"/>
      <c r="M105" s="87" t="s">
        <v>128</v>
      </c>
      <c r="N105" s="63" t="s">
        <v>421</v>
      </c>
      <c r="O105" s="64"/>
      <c r="P105" s="65"/>
      <c r="Q105" s="65">
        <v>96660</v>
      </c>
      <c r="R105" s="65"/>
      <c r="S105" s="65"/>
      <c r="T105" s="65"/>
      <c r="U105" s="65"/>
      <c r="V105" s="65"/>
      <c r="W105" s="65"/>
      <c r="X105" s="65"/>
      <c r="Y105" s="65"/>
      <c r="Z105" s="65"/>
      <c r="AA105" s="65"/>
    </row>
    <row r="106" spans="1:27" s="88" customFormat="1" ht="132">
      <c r="A106" s="117">
        <v>102</v>
      </c>
      <c r="B106" s="59" t="s">
        <v>422</v>
      </c>
      <c r="C106" s="60" t="s">
        <v>184</v>
      </c>
      <c r="D106" s="61" t="s">
        <v>423</v>
      </c>
      <c r="E106" s="59" t="s">
        <v>424</v>
      </c>
      <c r="F106" s="96">
        <v>41616</v>
      </c>
      <c r="G106" s="94">
        <f t="shared" si="3"/>
        <v>0</v>
      </c>
      <c r="H106" s="94">
        <f t="shared" si="4"/>
        <v>41616</v>
      </c>
      <c r="I106" s="95">
        <f t="shared" si="5"/>
        <v>0</v>
      </c>
      <c r="J106" s="74" t="s">
        <v>425</v>
      </c>
      <c r="K106" s="70">
        <v>43663</v>
      </c>
      <c r="L106" s="61"/>
      <c r="M106" s="87" t="s">
        <v>124</v>
      </c>
      <c r="N106" s="60" t="s">
        <v>711</v>
      </c>
      <c r="O106" s="64"/>
      <c r="P106" s="65"/>
      <c r="Q106" s="65"/>
      <c r="R106" s="65"/>
      <c r="S106" s="65">
        <v>4680</v>
      </c>
      <c r="T106" s="65">
        <v>2349</v>
      </c>
      <c r="U106" s="65">
        <v>30831</v>
      </c>
      <c r="V106" s="65">
        <v>3756</v>
      </c>
      <c r="W106" s="65"/>
      <c r="X106" s="65"/>
      <c r="Y106" s="65"/>
      <c r="Z106" s="65"/>
      <c r="AA106" s="65"/>
    </row>
    <row r="107" spans="1:27" s="88" customFormat="1" ht="49.5">
      <c r="A107" s="117">
        <v>103</v>
      </c>
      <c r="B107" s="59"/>
      <c r="C107" s="60" t="s">
        <v>184</v>
      </c>
      <c r="D107" s="61" t="s">
        <v>799</v>
      </c>
      <c r="E107" s="59" t="s">
        <v>802</v>
      </c>
      <c r="F107" s="96">
        <v>27828</v>
      </c>
      <c r="G107" s="94">
        <f t="shared" si="3"/>
        <v>0</v>
      </c>
      <c r="H107" s="94">
        <f t="shared" si="4"/>
        <v>0</v>
      </c>
      <c r="I107" s="95">
        <f t="shared" si="5"/>
        <v>27828</v>
      </c>
      <c r="J107" s="74" t="s">
        <v>801</v>
      </c>
      <c r="K107" s="70"/>
      <c r="L107" s="61"/>
      <c r="M107" s="87" t="s">
        <v>800</v>
      </c>
      <c r="N107" s="60"/>
      <c r="O107" s="64"/>
      <c r="P107" s="65"/>
      <c r="Q107" s="65"/>
      <c r="R107" s="65"/>
      <c r="S107" s="65"/>
      <c r="T107" s="65"/>
      <c r="U107" s="65"/>
      <c r="V107" s="65"/>
      <c r="W107" s="65"/>
      <c r="X107" s="65"/>
      <c r="Y107" s="65"/>
      <c r="Z107" s="65"/>
      <c r="AA107" s="65"/>
    </row>
    <row r="108" spans="1:27" s="88" customFormat="1" ht="165">
      <c r="A108" s="117">
        <v>104</v>
      </c>
      <c r="B108" s="59" t="s">
        <v>687</v>
      </c>
      <c r="C108" s="60" t="s">
        <v>679</v>
      </c>
      <c r="D108" s="61" t="s">
        <v>680</v>
      </c>
      <c r="E108" s="59" t="s">
        <v>681</v>
      </c>
      <c r="F108" s="96">
        <v>57390</v>
      </c>
      <c r="G108" s="94">
        <f t="shared" si="3"/>
        <v>0</v>
      </c>
      <c r="H108" s="94">
        <f t="shared" si="4"/>
        <v>57390</v>
      </c>
      <c r="I108" s="95">
        <f t="shared" si="5"/>
        <v>0</v>
      </c>
      <c r="J108" s="74" t="s">
        <v>682</v>
      </c>
      <c r="K108" s="70">
        <v>43663</v>
      </c>
      <c r="L108" s="61"/>
      <c r="M108" s="106" t="s">
        <v>124</v>
      </c>
      <c r="N108" s="60" t="s">
        <v>710</v>
      </c>
      <c r="O108" s="64"/>
      <c r="P108" s="65"/>
      <c r="Q108" s="65"/>
      <c r="R108" s="65"/>
      <c r="S108" s="65"/>
      <c r="T108" s="65"/>
      <c r="U108" s="65">
        <v>50848</v>
      </c>
      <c r="V108" s="65">
        <v>6542</v>
      </c>
      <c r="W108" s="65"/>
      <c r="X108" s="65"/>
      <c r="Y108" s="65"/>
      <c r="Z108" s="65"/>
      <c r="AA108" s="65"/>
    </row>
    <row r="109" spans="1:27" s="88" customFormat="1" ht="99">
      <c r="A109" s="117">
        <v>105</v>
      </c>
      <c r="B109" s="59" t="s">
        <v>806</v>
      </c>
      <c r="C109" s="60" t="s">
        <v>679</v>
      </c>
      <c r="D109" s="61" t="s">
        <v>803</v>
      </c>
      <c r="E109" s="59" t="s">
        <v>805</v>
      </c>
      <c r="F109" s="96">
        <v>35958</v>
      </c>
      <c r="G109" s="94">
        <f t="shared" si="3"/>
        <v>30298</v>
      </c>
      <c r="H109" s="94">
        <f t="shared" si="4"/>
        <v>30298</v>
      </c>
      <c r="I109" s="95">
        <f t="shared" si="5"/>
        <v>5660</v>
      </c>
      <c r="J109" s="74" t="s">
        <v>804</v>
      </c>
      <c r="K109" s="70"/>
      <c r="L109" s="61"/>
      <c r="M109" s="106" t="s">
        <v>800</v>
      </c>
      <c r="N109" s="60"/>
      <c r="O109" s="64"/>
      <c r="P109" s="65"/>
      <c r="Q109" s="65"/>
      <c r="R109" s="65"/>
      <c r="S109" s="65"/>
      <c r="T109" s="65"/>
      <c r="U109" s="65"/>
      <c r="V109" s="65"/>
      <c r="W109" s="65"/>
      <c r="X109" s="65"/>
      <c r="Y109" s="65"/>
      <c r="Z109" s="65">
        <v>30298</v>
      </c>
      <c r="AA109" s="65"/>
    </row>
    <row r="110" spans="1:27" s="88" customFormat="1" ht="66">
      <c r="A110" s="117">
        <v>106</v>
      </c>
      <c r="B110" s="118" t="s">
        <v>872</v>
      </c>
      <c r="C110" s="60" t="s">
        <v>575</v>
      </c>
      <c r="D110" s="61" t="s">
        <v>578</v>
      </c>
      <c r="E110" s="59" t="s">
        <v>577</v>
      </c>
      <c r="F110" s="96">
        <v>600000</v>
      </c>
      <c r="G110" s="94">
        <f t="shared" si="3"/>
        <v>0</v>
      </c>
      <c r="H110" s="94">
        <f t="shared" si="4"/>
        <v>600000</v>
      </c>
      <c r="I110" s="95">
        <f t="shared" si="5"/>
        <v>0</v>
      </c>
      <c r="J110" s="97" t="s">
        <v>59</v>
      </c>
      <c r="K110" s="70">
        <v>43706</v>
      </c>
      <c r="L110" s="61"/>
      <c r="M110" s="87" t="s">
        <v>128</v>
      </c>
      <c r="N110" s="63"/>
      <c r="O110" s="64"/>
      <c r="P110" s="65"/>
      <c r="Q110" s="65"/>
      <c r="R110" s="65"/>
      <c r="S110" s="65"/>
      <c r="T110" s="65"/>
      <c r="U110" s="65"/>
      <c r="V110" s="65"/>
      <c r="W110" s="65">
        <v>600000</v>
      </c>
      <c r="X110" s="65"/>
      <c r="Y110" s="65"/>
      <c r="Z110" s="65"/>
      <c r="AA110" s="65"/>
    </row>
    <row r="111" spans="1:27" s="88" customFormat="1" ht="49.5">
      <c r="A111" s="117">
        <v>107</v>
      </c>
      <c r="B111" s="119"/>
      <c r="C111" s="60" t="s">
        <v>575</v>
      </c>
      <c r="D111" s="61" t="s">
        <v>870</v>
      </c>
      <c r="E111" s="59" t="s">
        <v>871</v>
      </c>
      <c r="F111" s="96">
        <v>755040</v>
      </c>
      <c r="G111" s="94">
        <f>Z111</f>
        <v>303243</v>
      </c>
      <c r="H111" s="94">
        <f>SUM(P111:Z111)</f>
        <v>303243</v>
      </c>
      <c r="I111" s="95">
        <f>F111-H111</f>
        <v>451797</v>
      </c>
      <c r="J111" s="97"/>
      <c r="K111" s="70"/>
      <c r="L111" s="61"/>
      <c r="M111" s="87" t="s">
        <v>128</v>
      </c>
      <c r="N111" s="63"/>
      <c r="O111" s="64"/>
      <c r="P111" s="65"/>
      <c r="Q111" s="65"/>
      <c r="R111" s="65"/>
      <c r="S111" s="65"/>
      <c r="T111" s="65"/>
      <c r="U111" s="65"/>
      <c r="V111" s="65"/>
      <c r="W111" s="65"/>
      <c r="X111" s="65"/>
      <c r="Y111" s="65"/>
      <c r="Z111" s="65">
        <v>303243</v>
      </c>
      <c r="AA111" s="65"/>
    </row>
    <row r="112" spans="1:27" s="88" customFormat="1" ht="82.5">
      <c r="A112" s="117">
        <v>108</v>
      </c>
      <c r="B112" s="59" t="s">
        <v>582</v>
      </c>
      <c r="C112" s="60" t="s">
        <v>534</v>
      </c>
      <c r="D112" s="61" t="s">
        <v>535</v>
      </c>
      <c r="E112" s="59" t="s">
        <v>580</v>
      </c>
      <c r="F112" s="96">
        <v>207182</v>
      </c>
      <c r="G112" s="94">
        <f t="shared" si="3"/>
        <v>0</v>
      </c>
      <c r="H112" s="94">
        <f t="shared" si="4"/>
        <v>207182</v>
      </c>
      <c r="I112" s="95">
        <f t="shared" si="5"/>
        <v>0</v>
      </c>
      <c r="J112" s="74" t="s">
        <v>344</v>
      </c>
      <c r="K112" s="70">
        <v>43588</v>
      </c>
      <c r="L112" s="61"/>
      <c r="M112" s="87" t="s">
        <v>123</v>
      </c>
      <c r="N112" s="63" t="s">
        <v>537</v>
      </c>
      <c r="O112" s="64"/>
      <c r="P112" s="65"/>
      <c r="Q112" s="65"/>
      <c r="R112" s="65"/>
      <c r="S112" s="65"/>
      <c r="T112" s="65">
        <v>207182</v>
      </c>
      <c r="U112" s="65"/>
      <c r="V112" s="65"/>
      <c r="W112" s="65"/>
      <c r="X112" s="65"/>
      <c r="Y112" s="65"/>
      <c r="Z112" s="65"/>
      <c r="AA112" s="65"/>
    </row>
    <row r="113" spans="1:27" s="88" customFormat="1" ht="82.5">
      <c r="A113" s="117">
        <v>109</v>
      </c>
      <c r="B113" s="59" t="s">
        <v>513</v>
      </c>
      <c r="C113" s="60" t="s">
        <v>477</v>
      </c>
      <c r="D113" s="61" t="s">
        <v>583</v>
      </c>
      <c r="E113" s="110" t="s">
        <v>146</v>
      </c>
      <c r="F113" s="96">
        <f>26400+3600</f>
        <v>30000</v>
      </c>
      <c r="G113" s="94">
        <f t="shared" si="3"/>
        <v>0</v>
      </c>
      <c r="H113" s="94">
        <f t="shared" si="4"/>
        <v>30000</v>
      </c>
      <c r="I113" s="95">
        <f t="shared" si="5"/>
        <v>0</v>
      </c>
      <c r="J113" s="38" t="s">
        <v>59</v>
      </c>
      <c r="K113" s="70">
        <v>43685</v>
      </c>
      <c r="L113" s="110" t="s">
        <v>480</v>
      </c>
      <c r="M113" s="87" t="s">
        <v>121</v>
      </c>
      <c r="N113" s="63"/>
      <c r="O113" s="64"/>
      <c r="P113" s="65"/>
      <c r="Q113" s="65"/>
      <c r="R113" s="65"/>
      <c r="S113" s="65"/>
      <c r="T113" s="65">
        <v>30000</v>
      </c>
      <c r="U113" s="65"/>
      <c r="V113" s="65"/>
      <c r="W113" s="65"/>
      <c r="X113" s="65"/>
      <c r="Y113" s="65"/>
      <c r="Z113" s="65"/>
      <c r="AA113" s="65"/>
    </row>
    <row r="114" spans="1:27" s="88" customFormat="1" ht="99">
      <c r="A114" s="117">
        <v>110</v>
      </c>
      <c r="B114" s="59" t="s">
        <v>759</v>
      </c>
      <c r="C114" s="60" t="s">
        <v>756</v>
      </c>
      <c r="D114" s="61" t="s">
        <v>757</v>
      </c>
      <c r="E114" s="110" t="s">
        <v>145</v>
      </c>
      <c r="F114" s="96">
        <v>1387342</v>
      </c>
      <c r="G114" s="94">
        <f t="shared" si="3"/>
        <v>0</v>
      </c>
      <c r="H114" s="94">
        <f t="shared" si="4"/>
        <v>1387342</v>
      </c>
      <c r="I114" s="95">
        <f t="shared" si="5"/>
        <v>0</v>
      </c>
      <c r="J114" s="38"/>
      <c r="K114" s="70">
        <v>43752</v>
      </c>
      <c r="L114" s="110"/>
      <c r="M114" s="87" t="s">
        <v>57</v>
      </c>
      <c r="N114" s="63"/>
      <c r="O114" s="64"/>
      <c r="P114" s="65"/>
      <c r="Q114" s="65"/>
      <c r="R114" s="65"/>
      <c r="S114" s="65"/>
      <c r="T114" s="65"/>
      <c r="U114" s="65"/>
      <c r="V114" s="65"/>
      <c r="W114" s="65">
        <v>17997</v>
      </c>
      <c r="X114" s="65"/>
      <c r="Y114" s="65">
        <v>1369345</v>
      </c>
      <c r="Z114" s="65"/>
      <c r="AA114" s="65"/>
    </row>
    <row r="115" spans="1:27" s="80" customFormat="1" ht="24.75" customHeight="1">
      <c r="A115" s="42"/>
      <c r="B115" s="43" t="s">
        <v>1</v>
      </c>
      <c r="C115" s="44"/>
      <c r="D115" s="46"/>
      <c r="E115" s="46"/>
      <c r="F115" s="47">
        <f>SUM(F5:F114)</f>
        <v>26920148</v>
      </c>
      <c r="G115" s="47">
        <f>SUM(G5:G114)</f>
        <v>2368288</v>
      </c>
      <c r="H115" s="47">
        <f>SUM(H5:H114)</f>
        <v>21793404</v>
      </c>
      <c r="I115" s="47">
        <f>SUM(I5:I114)</f>
        <v>5126744</v>
      </c>
      <c r="J115" s="48"/>
      <c r="K115" s="71"/>
      <c r="L115" s="89"/>
      <c r="M115" s="109"/>
      <c r="N115" s="75"/>
      <c r="O115" s="54"/>
      <c r="P115" s="37"/>
      <c r="Q115" s="37"/>
      <c r="R115" s="37"/>
      <c r="S115" s="37"/>
      <c r="T115" s="37"/>
      <c r="U115" s="37"/>
      <c r="V115" s="37"/>
      <c r="W115" s="37"/>
      <c r="X115" s="37"/>
      <c r="Y115" s="37"/>
      <c r="Z115" s="37"/>
      <c r="AA115" s="37"/>
    </row>
    <row r="116" spans="1:10" ht="6" customHeight="1">
      <c r="A116" s="13"/>
      <c r="B116" s="14"/>
      <c r="C116" s="15"/>
      <c r="D116" s="90"/>
      <c r="E116" s="14"/>
      <c r="F116" s="14"/>
      <c r="G116" s="14"/>
      <c r="H116" s="14"/>
      <c r="I116" s="14"/>
      <c r="J116" s="15"/>
    </row>
    <row r="117" spans="1:7" ht="16.5" hidden="1">
      <c r="A117" s="136" t="s">
        <v>2</v>
      </c>
      <c r="B117" s="136"/>
      <c r="C117" s="136"/>
      <c r="D117" s="136"/>
      <c r="E117" s="136"/>
      <c r="F117" s="136"/>
      <c r="G117" s="136"/>
    </row>
    <row r="118" spans="1:7" ht="16.5" hidden="1">
      <c r="A118" s="137" t="s">
        <v>3</v>
      </c>
      <c r="B118" s="137"/>
      <c r="C118" s="137"/>
      <c r="D118" s="137"/>
      <c r="E118" s="137"/>
      <c r="F118" s="137"/>
      <c r="G118" s="137"/>
    </row>
    <row r="119" spans="1:7" ht="16.5" hidden="1">
      <c r="A119" s="129" t="s">
        <v>4</v>
      </c>
      <c r="B119" s="129"/>
      <c r="C119" s="129"/>
      <c r="D119" s="129"/>
      <c r="E119" s="129"/>
      <c r="F119" s="129"/>
      <c r="G119" s="129"/>
    </row>
    <row r="120" spans="1:32" s="17" customFormat="1" ht="16.5" hidden="1">
      <c r="A120" s="129" t="s">
        <v>5</v>
      </c>
      <c r="B120" s="129"/>
      <c r="C120" s="129"/>
      <c r="D120" s="129"/>
      <c r="E120" s="129"/>
      <c r="F120" s="129"/>
      <c r="G120" s="129"/>
      <c r="J120" s="25"/>
      <c r="K120" s="72"/>
      <c r="L120" s="81"/>
      <c r="M120" s="91"/>
      <c r="N120" s="91"/>
      <c r="O120" s="92"/>
      <c r="P120" s="93"/>
      <c r="Q120" s="93"/>
      <c r="R120" s="93"/>
      <c r="S120" s="93"/>
      <c r="T120" s="93"/>
      <c r="U120" s="93"/>
      <c r="V120" s="93"/>
      <c r="W120" s="93"/>
      <c r="X120" s="93"/>
      <c r="Y120" s="93"/>
      <c r="Z120" s="93"/>
      <c r="AA120" s="93"/>
      <c r="AB120" s="81"/>
      <c r="AC120" s="81"/>
      <c r="AD120" s="81"/>
      <c r="AE120" s="81"/>
      <c r="AF120" s="81"/>
    </row>
    <row r="121" spans="1:32" s="17" customFormat="1" ht="19.5">
      <c r="A121" s="130" t="s">
        <v>6</v>
      </c>
      <c r="B121" s="130"/>
      <c r="C121" s="130"/>
      <c r="D121" s="19"/>
      <c r="E121" s="131" t="s">
        <v>7</v>
      </c>
      <c r="F121" s="131"/>
      <c r="G121" s="131"/>
      <c r="J121" s="25"/>
      <c r="K121" s="72"/>
      <c r="L121" s="81"/>
      <c r="M121" s="91"/>
      <c r="N121" s="91"/>
      <c r="O121" s="92"/>
      <c r="P121" s="93"/>
      <c r="Q121" s="93"/>
      <c r="R121" s="93"/>
      <c r="S121" s="93"/>
      <c r="T121" s="93"/>
      <c r="U121" s="93"/>
      <c r="V121" s="93"/>
      <c r="W121" s="93"/>
      <c r="X121" s="93"/>
      <c r="Y121" s="93"/>
      <c r="Z121" s="93"/>
      <c r="AA121" s="93"/>
      <c r="AB121" s="81"/>
      <c r="AC121" s="81"/>
      <c r="AD121" s="81"/>
      <c r="AE121" s="81"/>
      <c r="AF121" s="81"/>
    </row>
  </sheetData>
  <sheetProtection/>
  <autoFilter ref="A4:AH115"/>
  <mergeCells count="27">
    <mergeCell ref="A120:G120"/>
    <mergeCell ref="A121:C121"/>
    <mergeCell ref="E121:G121"/>
    <mergeCell ref="P3:AA3"/>
    <mergeCell ref="B83:B84"/>
    <mergeCell ref="C83:C84"/>
    <mergeCell ref="A117:G117"/>
    <mergeCell ref="A118:G118"/>
    <mergeCell ref="A119:G119"/>
    <mergeCell ref="J3:J4"/>
    <mergeCell ref="L3:L4"/>
    <mergeCell ref="M3:M4"/>
    <mergeCell ref="N3:N4"/>
    <mergeCell ref="O3:O4"/>
    <mergeCell ref="A1:L1"/>
    <mergeCell ref="A2:L2"/>
    <mergeCell ref="A3:A4"/>
    <mergeCell ref="B3:B4"/>
    <mergeCell ref="C3:C4"/>
    <mergeCell ref="D3:D4"/>
    <mergeCell ref="B110:B111"/>
    <mergeCell ref="E3:E4"/>
    <mergeCell ref="F3:F4"/>
    <mergeCell ref="G3:H3"/>
    <mergeCell ref="I3:I4"/>
    <mergeCell ref="K3:K4"/>
    <mergeCell ref="B95:B96"/>
  </mergeCells>
  <printOptions horizontalCentered="1"/>
  <pageMargins left="0.3937007874015748" right="0.3937007874015748" top="0.5905511811023623" bottom="0.5905511811023623" header="0.1968503937007874" footer="0.1968503937007874"/>
  <pageSetup blackAndWhite="1" firstPageNumber="15" useFirstPageNumber="1" fitToHeight="0" fitToWidth="1" horizontalDpi="600" verticalDpi="600" orientation="landscape" paperSize="9" scale="74" r:id="rId1"/>
  <headerFooter alignWithMargins="0">
    <oddHeader>&amp;R&amp;P</oddHeader>
  </headerFooter>
</worksheet>
</file>

<file path=xl/worksheets/sheet10.xml><?xml version="1.0" encoding="utf-8"?>
<worksheet xmlns="http://schemas.openxmlformats.org/spreadsheetml/2006/main" xmlns:r="http://schemas.openxmlformats.org/officeDocument/2006/relationships">
  <dimension ref="A1:AC40"/>
  <sheetViews>
    <sheetView zoomScalePageLayoutView="0" workbookViewId="0" topLeftCell="A1">
      <pane xSplit="3" ySplit="4" topLeftCell="D29" activePane="bottomRight" state="frozen"/>
      <selection pane="topLeft" activeCell="A1" sqref="A1"/>
      <selection pane="topRight" activeCell="D1" sqref="D1"/>
      <selection pane="bottomLeft" activeCell="A5" sqref="A5"/>
      <selection pane="bottomRight" activeCell="B23" sqref="B23"/>
    </sheetView>
  </sheetViews>
  <sheetFormatPr defaultColWidth="9.00390625" defaultRowHeight="16.5"/>
  <cols>
    <col min="1" max="1" width="5.50390625" style="20" customWidth="1"/>
    <col min="2" max="2" width="36.00390625" style="18" customWidth="1"/>
    <col min="3" max="3" width="13.875" style="21" bestFit="1" customWidth="1"/>
    <col min="4" max="4" width="30.625" style="18" customWidth="1"/>
    <col min="5" max="5" width="19.75390625" style="18" customWidth="1"/>
    <col min="6" max="9" width="10.625" style="18" customWidth="1"/>
    <col min="10" max="10" width="8.875" style="40" customWidth="1"/>
    <col min="11" max="11" width="11.625" style="41" bestFit="1" customWidth="1"/>
    <col min="12" max="12" width="16.625" style="10" customWidth="1"/>
    <col min="13" max="13" width="9.00390625" style="20" customWidth="1"/>
    <col min="14" max="14" width="9.00390625" style="55" customWidth="1"/>
    <col min="15" max="15" width="8.00390625" style="31" bestFit="1" customWidth="1"/>
    <col min="16" max="26" width="9.00390625" style="31" customWidth="1"/>
    <col min="27" max="27" width="9.25390625" style="10" bestFit="1" customWidth="1"/>
    <col min="28" max="16384" width="9.00390625" style="10" customWidth="1"/>
  </cols>
  <sheetData>
    <row r="1" spans="1:26" s="22" customFormat="1" ht="21">
      <c r="A1" s="125" t="s">
        <v>8</v>
      </c>
      <c r="B1" s="125"/>
      <c r="C1" s="125"/>
      <c r="D1" s="125"/>
      <c r="E1" s="125"/>
      <c r="F1" s="125"/>
      <c r="G1" s="125"/>
      <c r="H1" s="125"/>
      <c r="I1" s="125"/>
      <c r="J1" s="125"/>
      <c r="K1" s="125"/>
      <c r="L1" s="125"/>
      <c r="M1" s="24"/>
      <c r="N1" s="52"/>
      <c r="O1" s="30"/>
      <c r="P1" s="30"/>
      <c r="Q1" s="30"/>
      <c r="R1" s="30"/>
      <c r="S1" s="30"/>
      <c r="T1" s="30"/>
      <c r="U1" s="30"/>
      <c r="V1" s="30"/>
      <c r="W1" s="30"/>
      <c r="X1" s="30"/>
      <c r="Y1" s="30"/>
      <c r="Z1" s="30"/>
    </row>
    <row r="2" spans="1:26" s="22" customFormat="1" ht="19.5">
      <c r="A2" s="126" t="s">
        <v>192</v>
      </c>
      <c r="B2" s="126"/>
      <c r="C2" s="126"/>
      <c r="D2" s="126"/>
      <c r="E2" s="126"/>
      <c r="F2" s="126"/>
      <c r="G2" s="126"/>
      <c r="H2" s="126"/>
      <c r="I2" s="126"/>
      <c r="J2" s="126"/>
      <c r="K2" s="126"/>
      <c r="L2" s="126"/>
      <c r="M2" s="24"/>
      <c r="N2" s="52"/>
      <c r="O2" s="30"/>
      <c r="P2" s="30"/>
      <c r="Q2" s="30"/>
      <c r="R2" s="30"/>
      <c r="S2" s="30"/>
      <c r="T2" s="30"/>
      <c r="U2" s="30"/>
      <c r="V2" s="30"/>
      <c r="W2" s="30"/>
      <c r="X2" s="30"/>
      <c r="Y2" s="30"/>
      <c r="Z2" s="30"/>
    </row>
    <row r="3" spans="1:26" s="22" customFormat="1" ht="16.5">
      <c r="A3" s="128" t="s">
        <v>47</v>
      </c>
      <c r="B3" s="120" t="s">
        <v>46</v>
      </c>
      <c r="C3" s="120" t="s">
        <v>45</v>
      </c>
      <c r="D3" s="120" t="s">
        <v>48</v>
      </c>
      <c r="E3" s="120" t="s">
        <v>49</v>
      </c>
      <c r="F3" s="120" t="s">
        <v>50</v>
      </c>
      <c r="G3" s="142" t="s">
        <v>0</v>
      </c>
      <c r="H3" s="124"/>
      <c r="I3" s="143" t="s">
        <v>51</v>
      </c>
      <c r="J3" s="120" t="s">
        <v>55</v>
      </c>
      <c r="K3" s="120" t="s">
        <v>56</v>
      </c>
      <c r="L3" s="120" t="s">
        <v>52</v>
      </c>
      <c r="M3" s="120" t="s">
        <v>119</v>
      </c>
      <c r="N3" s="120" t="s">
        <v>140</v>
      </c>
      <c r="O3" s="120" t="s">
        <v>141</v>
      </c>
      <c r="P3" s="120"/>
      <c r="Q3" s="120"/>
      <c r="R3" s="120"/>
      <c r="S3" s="120"/>
      <c r="T3" s="120"/>
      <c r="U3" s="120"/>
      <c r="V3" s="120"/>
      <c r="W3" s="120"/>
      <c r="X3" s="120"/>
      <c r="Y3" s="120"/>
      <c r="Z3" s="120"/>
    </row>
    <row r="4" spans="1:26" s="22" customFormat="1" ht="33">
      <c r="A4" s="145"/>
      <c r="B4" s="120"/>
      <c r="C4" s="120"/>
      <c r="D4" s="120"/>
      <c r="E4" s="120"/>
      <c r="F4" s="120"/>
      <c r="G4" s="7" t="s">
        <v>53</v>
      </c>
      <c r="H4" s="7" t="s">
        <v>54</v>
      </c>
      <c r="I4" s="144"/>
      <c r="J4" s="120"/>
      <c r="K4" s="120"/>
      <c r="L4" s="120"/>
      <c r="M4" s="120"/>
      <c r="N4" s="120"/>
      <c r="O4" s="35" t="s">
        <v>142</v>
      </c>
      <c r="P4" s="35" t="s">
        <v>129</v>
      </c>
      <c r="Q4" s="35" t="s">
        <v>130</v>
      </c>
      <c r="R4" s="35" t="s">
        <v>131</v>
      </c>
      <c r="S4" s="35" t="s">
        <v>132</v>
      </c>
      <c r="T4" s="35" t="s">
        <v>133</v>
      </c>
      <c r="U4" s="35" t="s">
        <v>134</v>
      </c>
      <c r="V4" s="35" t="s">
        <v>135</v>
      </c>
      <c r="W4" s="35" t="s">
        <v>136</v>
      </c>
      <c r="X4" s="35" t="s">
        <v>137</v>
      </c>
      <c r="Y4" s="35" t="s">
        <v>138</v>
      </c>
      <c r="Z4" s="35" t="s">
        <v>139</v>
      </c>
    </row>
    <row r="5" spans="1:26" ht="66">
      <c r="A5" s="8">
        <v>1</v>
      </c>
      <c r="B5" s="1" t="s">
        <v>210</v>
      </c>
      <c r="C5" s="8" t="s">
        <v>10</v>
      </c>
      <c r="D5" s="2" t="s">
        <v>58</v>
      </c>
      <c r="E5" s="1" t="s">
        <v>145</v>
      </c>
      <c r="F5" s="5">
        <v>159585</v>
      </c>
      <c r="G5" s="5">
        <f>P5</f>
        <v>0</v>
      </c>
      <c r="H5" s="5">
        <f>SUM(O5:P5)</f>
        <v>0</v>
      </c>
      <c r="I5" s="6">
        <f>F5-H5</f>
        <v>159585</v>
      </c>
      <c r="J5" s="57">
        <v>1081231</v>
      </c>
      <c r="K5" s="39" t="s">
        <v>61</v>
      </c>
      <c r="L5" s="1" t="s">
        <v>211</v>
      </c>
      <c r="M5" s="26" t="s">
        <v>57</v>
      </c>
      <c r="N5" s="53" t="s">
        <v>170</v>
      </c>
      <c r="O5" s="36">
        <v>0</v>
      </c>
      <c r="P5" s="36"/>
      <c r="Q5" s="36"/>
      <c r="R5" s="36"/>
      <c r="S5" s="36"/>
      <c r="T5" s="36"/>
      <c r="U5" s="36"/>
      <c r="V5" s="36"/>
      <c r="W5" s="36"/>
      <c r="X5" s="36"/>
      <c r="Y5" s="36"/>
      <c r="Z5" s="36"/>
    </row>
    <row r="6" spans="1:26" ht="66">
      <c r="A6" s="8">
        <v>2</v>
      </c>
      <c r="B6" s="1" t="s">
        <v>11</v>
      </c>
      <c r="C6" s="8" t="s">
        <v>12</v>
      </c>
      <c r="D6" s="2" t="s">
        <v>60</v>
      </c>
      <c r="E6" s="1" t="s">
        <v>146</v>
      </c>
      <c r="F6" s="5">
        <v>140216</v>
      </c>
      <c r="G6" s="5">
        <f aca="true" t="shared" si="0" ref="G6:G32">P6</f>
        <v>0</v>
      </c>
      <c r="H6" s="5">
        <f aca="true" t="shared" si="1" ref="H6:H32">SUM(O6:P6)</f>
        <v>13412</v>
      </c>
      <c r="I6" s="6">
        <f aca="true" t="shared" si="2" ref="I6:I32">F6-H6</f>
        <v>126804</v>
      </c>
      <c r="J6" s="38" t="s">
        <v>59</v>
      </c>
      <c r="K6" s="39" t="s">
        <v>61</v>
      </c>
      <c r="L6" s="1" t="s">
        <v>212</v>
      </c>
      <c r="M6" s="26" t="s">
        <v>121</v>
      </c>
      <c r="N6" s="53"/>
      <c r="O6" s="36">
        <v>13412</v>
      </c>
      <c r="P6" s="36"/>
      <c r="Q6" s="36"/>
      <c r="R6" s="36"/>
      <c r="S6" s="36"/>
      <c r="T6" s="36"/>
      <c r="U6" s="36"/>
      <c r="V6" s="36"/>
      <c r="W6" s="36"/>
      <c r="X6" s="36"/>
      <c r="Y6" s="36"/>
      <c r="Z6" s="36"/>
    </row>
    <row r="7" spans="1:26" ht="82.5">
      <c r="A7" s="8">
        <v>3</v>
      </c>
      <c r="B7" s="1" t="s">
        <v>150</v>
      </c>
      <c r="C7" s="8" t="s">
        <v>14</v>
      </c>
      <c r="D7" s="2" t="s">
        <v>63</v>
      </c>
      <c r="E7" s="1" t="s">
        <v>214</v>
      </c>
      <c r="F7" s="5">
        <v>309395</v>
      </c>
      <c r="G7" s="5">
        <f t="shared" si="0"/>
        <v>0</v>
      </c>
      <c r="H7" s="5">
        <f t="shared" si="1"/>
        <v>75866</v>
      </c>
      <c r="I7" s="6">
        <f t="shared" si="2"/>
        <v>233529</v>
      </c>
      <c r="J7" s="38" t="s">
        <v>59</v>
      </c>
      <c r="K7" s="39" t="s">
        <v>61</v>
      </c>
      <c r="L7" s="1" t="s">
        <v>213</v>
      </c>
      <c r="M7" s="26" t="s">
        <v>121</v>
      </c>
      <c r="N7" s="53"/>
      <c r="O7" s="36">
        <v>75866</v>
      </c>
      <c r="P7" s="36"/>
      <c r="Q7" s="36"/>
      <c r="R7" s="36"/>
      <c r="S7" s="36"/>
      <c r="T7" s="36"/>
      <c r="U7" s="36"/>
      <c r="V7" s="36"/>
      <c r="W7" s="36"/>
      <c r="X7" s="36"/>
      <c r="Y7" s="36"/>
      <c r="Z7" s="36"/>
    </row>
    <row r="8" spans="1:26" ht="82.5">
      <c r="A8" s="8">
        <v>4</v>
      </c>
      <c r="B8" s="1" t="s">
        <v>15</v>
      </c>
      <c r="C8" s="8" t="s">
        <v>16</v>
      </c>
      <c r="D8" s="2" t="s">
        <v>65</v>
      </c>
      <c r="E8" s="1" t="s">
        <v>147</v>
      </c>
      <c r="F8" s="5">
        <v>130000</v>
      </c>
      <c r="G8" s="5">
        <f t="shared" si="0"/>
        <v>0</v>
      </c>
      <c r="H8" s="5">
        <f t="shared" si="1"/>
        <v>113165</v>
      </c>
      <c r="I8" s="6">
        <f t="shared" si="2"/>
        <v>16835</v>
      </c>
      <c r="J8" s="38" t="s">
        <v>59</v>
      </c>
      <c r="K8" s="39" t="s">
        <v>61</v>
      </c>
      <c r="L8" s="1" t="s">
        <v>193</v>
      </c>
      <c r="M8" s="26" t="s">
        <v>121</v>
      </c>
      <c r="N8" s="53"/>
      <c r="O8" s="36">
        <v>113165</v>
      </c>
      <c r="P8" s="36"/>
      <c r="Q8" s="36"/>
      <c r="R8" s="36"/>
      <c r="S8" s="36"/>
      <c r="T8" s="36"/>
      <c r="U8" s="36"/>
      <c r="V8" s="36"/>
      <c r="W8" s="36"/>
      <c r="X8" s="36"/>
      <c r="Y8" s="36"/>
      <c r="Z8" s="36"/>
    </row>
    <row r="9" spans="1:26" ht="99">
      <c r="A9" s="8">
        <v>5</v>
      </c>
      <c r="B9" s="1" t="s">
        <v>67</v>
      </c>
      <c r="C9" s="8" t="s">
        <v>17</v>
      </c>
      <c r="D9" s="2" t="s">
        <v>18</v>
      </c>
      <c r="E9" s="1" t="s">
        <v>148</v>
      </c>
      <c r="F9" s="5">
        <v>2800</v>
      </c>
      <c r="G9" s="5">
        <f t="shared" si="0"/>
        <v>0</v>
      </c>
      <c r="H9" s="5">
        <f t="shared" si="1"/>
        <v>2800</v>
      </c>
      <c r="I9" s="6">
        <f t="shared" si="2"/>
        <v>0</v>
      </c>
      <c r="J9" s="38" t="s">
        <v>68</v>
      </c>
      <c r="K9" s="58" t="s">
        <v>177</v>
      </c>
      <c r="L9" s="1" t="s">
        <v>71</v>
      </c>
      <c r="M9" s="26" t="s">
        <v>122</v>
      </c>
      <c r="N9" s="53"/>
      <c r="O9" s="36">
        <v>2800</v>
      </c>
      <c r="P9" s="36"/>
      <c r="Q9" s="36"/>
      <c r="R9" s="36"/>
      <c r="S9" s="36"/>
      <c r="T9" s="36"/>
      <c r="U9" s="36"/>
      <c r="V9" s="36"/>
      <c r="W9" s="36"/>
      <c r="X9" s="36"/>
      <c r="Y9" s="36"/>
      <c r="Z9" s="36"/>
    </row>
    <row r="10" spans="1:26" ht="66">
      <c r="A10" s="8">
        <v>6</v>
      </c>
      <c r="B10" s="1" t="s">
        <v>69</v>
      </c>
      <c r="C10" s="8" t="s">
        <v>19</v>
      </c>
      <c r="D10" s="2" t="s">
        <v>20</v>
      </c>
      <c r="E10" s="1" t="s">
        <v>152</v>
      </c>
      <c r="F10" s="5">
        <v>45500</v>
      </c>
      <c r="G10" s="5">
        <f t="shared" si="0"/>
        <v>0</v>
      </c>
      <c r="H10" s="5">
        <f t="shared" si="1"/>
        <v>0</v>
      </c>
      <c r="I10" s="6">
        <f t="shared" si="2"/>
        <v>45500</v>
      </c>
      <c r="J10" s="38" t="s">
        <v>59</v>
      </c>
      <c r="K10" s="39" t="s">
        <v>61</v>
      </c>
      <c r="L10" s="1" t="s">
        <v>70</v>
      </c>
      <c r="M10" s="26" t="s">
        <v>121</v>
      </c>
      <c r="N10" s="53"/>
      <c r="O10" s="36">
        <v>0</v>
      </c>
      <c r="P10" s="36"/>
      <c r="Q10" s="36"/>
      <c r="R10" s="36"/>
      <c r="S10" s="36"/>
      <c r="T10" s="36"/>
      <c r="U10" s="36"/>
      <c r="V10" s="36"/>
      <c r="W10" s="36"/>
      <c r="X10" s="36"/>
      <c r="Y10" s="36"/>
      <c r="Z10" s="36"/>
    </row>
    <row r="11" spans="1:26" ht="82.5">
      <c r="A11" s="8">
        <v>7</v>
      </c>
      <c r="B11" s="1" t="s">
        <v>72</v>
      </c>
      <c r="C11" s="8" t="s">
        <v>21</v>
      </c>
      <c r="D11" s="2" t="s">
        <v>73</v>
      </c>
      <c r="E11" s="1" t="s">
        <v>153</v>
      </c>
      <c r="F11" s="5">
        <v>24310</v>
      </c>
      <c r="G11" s="5">
        <f t="shared" si="0"/>
        <v>0</v>
      </c>
      <c r="H11" s="5">
        <f t="shared" si="1"/>
        <v>4500</v>
      </c>
      <c r="I11" s="6">
        <f t="shared" si="2"/>
        <v>19810</v>
      </c>
      <c r="J11" s="38" t="s">
        <v>59</v>
      </c>
      <c r="K11" s="39" t="s">
        <v>61</v>
      </c>
      <c r="L11" s="1" t="s">
        <v>215</v>
      </c>
      <c r="M11" s="26" t="s">
        <v>123</v>
      </c>
      <c r="N11" s="53"/>
      <c r="O11" s="36">
        <v>4500</v>
      </c>
      <c r="P11" s="36"/>
      <c r="Q11" s="36"/>
      <c r="R11" s="36"/>
      <c r="S11" s="36"/>
      <c r="T11" s="36"/>
      <c r="U11" s="36"/>
      <c r="V11" s="36"/>
      <c r="W11" s="36"/>
      <c r="X11" s="36"/>
      <c r="Y11" s="36"/>
      <c r="Z11" s="36"/>
    </row>
    <row r="12" spans="1:26" ht="66">
      <c r="A12" s="8">
        <v>8</v>
      </c>
      <c r="B12" s="1" t="s">
        <v>75</v>
      </c>
      <c r="C12" s="8" t="s">
        <v>22</v>
      </c>
      <c r="D12" s="2" t="s">
        <v>77</v>
      </c>
      <c r="E12" s="1" t="s">
        <v>154</v>
      </c>
      <c r="F12" s="5">
        <v>18100</v>
      </c>
      <c r="G12" s="5">
        <f t="shared" si="0"/>
        <v>0</v>
      </c>
      <c r="H12" s="5">
        <f t="shared" si="1"/>
        <v>3714</v>
      </c>
      <c r="I12" s="6">
        <f t="shared" si="2"/>
        <v>14386</v>
      </c>
      <c r="J12" s="38">
        <v>1080930</v>
      </c>
      <c r="K12" s="39" t="s">
        <v>61</v>
      </c>
      <c r="L12" s="1" t="s">
        <v>76</v>
      </c>
      <c r="M12" s="26" t="s">
        <v>121</v>
      </c>
      <c r="N12" s="53"/>
      <c r="O12" s="36">
        <v>3714</v>
      </c>
      <c r="P12" s="36"/>
      <c r="Q12" s="36"/>
      <c r="R12" s="36"/>
      <c r="S12" s="36"/>
      <c r="T12" s="36"/>
      <c r="U12" s="36"/>
      <c r="V12" s="36"/>
      <c r="W12" s="36"/>
      <c r="X12" s="36"/>
      <c r="Y12" s="36"/>
      <c r="Z12" s="36"/>
    </row>
    <row r="13" spans="1:26" ht="82.5">
      <c r="A13" s="8">
        <v>9</v>
      </c>
      <c r="B13" s="1" t="s">
        <v>23</v>
      </c>
      <c r="C13" s="8" t="s">
        <v>24</v>
      </c>
      <c r="D13" s="2" t="s">
        <v>80</v>
      </c>
      <c r="E13" s="1" t="s">
        <v>155</v>
      </c>
      <c r="F13" s="5">
        <v>4885</v>
      </c>
      <c r="G13" s="5">
        <f t="shared" si="0"/>
        <v>0</v>
      </c>
      <c r="H13" s="5">
        <f t="shared" si="1"/>
        <v>0</v>
      </c>
      <c r="I13" s="6">
        <f t="shared" si="2"/>
        <v>4885</v>
      </c>
      <c r="J13" s="38" t="s">
        <v>79</v>
      </c>
      <c r="K13" s="39" t="s">
        <v>61</v>
      </c>
      <c r="L13" s="1" t="s">
        <v>78</v>
      </c>
      <c r="M13" s="26" t="s">
        <v>121</v>
      </c>
      <c r="N13" s="53"/>
      <c r="O13" s="36">
        <v>0</v>
      </c>
      <c r="P13" s="36"/>
      <c r="Q13" s="36"/>
      <c r="R13" s="36"/>
      <c r="S13" s="36"/>
      <c r="T13" s="36"/>
      <c r="U13" s="36"/>
      <c r="V13" s="36"/>
      <c r="W13" s="36"/>
      <c r="X13" s="36"/>
      <c r="Y13" s="36"/>
      <c r="Z13" s="36"/>
    </row>
    <row r="14" spans="1:26" ht="49.5">
      <c r="A14" s="8">
        <v>10</v>
      </c>
      <c r="B14" s="1" t="s">
        <v>82</v>
      </c>
      <c r="C14" s="8" t="s">
        <v>25</v>
      </c>
      <c r="D14" s="12" t="s">
        <v>81</v>
      </c>
      <c r="E14" s="1" t="s">
        <v>84</v>
      </c>
      <c r="F14" s="5">
        <v>10273</v>
      </c>
      <c r="G14" s="5">
        <f t="shared" si="0"/>
        <v>0</v>
      </c>
      <c r="H14" s="5">
        <f t="shared" si="1"/>
        <v>0</v>
      </c>
      <c r="I14" s="6">
        <f t="shared" si="2"/>
        <v>10273</v>
      </c>
      <c r="J14" s="38" t="s">
        <v>59</v>
      </c>
      <c r="K14" s="39" t="s">
        <v>61</v>
      </c>
      <c r="L14" s="1" t="s">
        <v>83</v>
      </c>
      <c r="M14" s="26" t="s">
        <v>121</v>
      </c>
      <c r="N14" s="53"/>
      <c r="O14" s="36">
        <v>0</v>
      </c>
      <c r="P14" s="36"/>
      <c r="Q14" s="36"/>
      <c r="R14" s="36"/>
      <c r="S14" s="36"/>
      <c r="T14" s="36"/>
      <c r="U14" s="36"/>
      <c r="V14" s="36"/>
      <c r="W14" s="36"/>
      <c r="X14" s="36"/>
      <c r="Y14" s="36"/>
      <c r="Z14" s="36"/>
    </row>
    <row r="15" spans="1:26" ht="66">
      <c r="A15" s="8">
        <v>11</v>
      </c>
      <c r="B15" s="1" t="s">
        <v>90</v>
      </c>
      <c r="C15" s="8" t="s">
        <v>26</v>
      </c>
      <c r="D15" s="2" t="s">
        <v>171</v>
      </c>
      <c r="E15" s="1" t="s">
        <v>217</v>
      </c>
      <c r="F15" s="5">
        <v>93600</v>
      </c>
      <c r="G15" s="5">
        <f t="shared" si="0"/>
        <v>0</v>
      </c>
      <c r="H15" s="5">
        <f t="shared" si="1"/>
        <v>91800</v>
      </c>
      <c r="I15" s="6">
        <f t="shared" si="2"/>
        <v>1800</v>
      </c>
      <c r="J15" s="38" t="s">
        <v>59</v>
      </c>
      <c r="K15" s="39" t="s">
        <v>61</v>
      </c>
      <c r="L15" s="1" t="s">
        <v>216</v>
      </c>
      <c r="M15" s="26" t="s">
        <v>121</v>
      </c>
      <c r="N15" s="53" t="s">
        <v>143</v>
      </c>
      <c r="O15" s="36">
        <v>91800</v>
      </c>
      <c r="P15" s="36"/>
      <c r="Q15" s="36"/>
      <c r="R15" s="36"/>
      <c r="S15" s="36"/>
      <c r="T15" s="36"/>
      <c r="U15" s="36"/>
      <c r="V15" s="36"/>
      <c r="W15" s="36"/>
      <c r="X15" s="36"/>
      <c r="Y15" s="36"/>
      <c r="Z15" s="36"/>
    </row>
    <row r="16" spans="1:26" ht="82.5">
      <c r="A16" s="8">
        <v>12</v>
      </c>
      <c r="B16" s="1" t="s">
        <v>91</v>
      </c>
      <c r="C16" s="8" t="s">
        <v>27</v>
      </c>
      <c r="D16" s="2" t="s">
        <v>88</v>
      </c>
      <c r="E16" s="1" t="s">
        <v>156</v>
      </c>
      <c r="F16" s="5">
        <v>1788</v>
      </c>
      <c r="G16" s="5">
        <f t="shared" si="0"/>
        <v>0</v>
      </c>
      <c r="H16" s="5">
        <f t="shared" si="1"/>
        <v>1756</v>
      </c>
      <c r="I16" s="6">
        <f t="shared" si="2"/>
        <v>32</v>
      </c>
      <c r="J16" s="38" t="s">
        <v>59</v>
      </c>
      <c r="K16" s="39" t="s">
        <v>61</v>
      </c>
      <c r="L16" s="1" t="s">
        <v>86</v>
      </c>
      <c r="M16" s="26" t="s">
        <v>121</v>
      </c>
      <c r="N16" s="53" t="s">
        <v>143</v>
      </c>
      <c r="O16" s="36">
        <v>1756</v>
      </c>
      <c r="P16" s="36"/>
      <c r="Q16" s="36"/>
      <c r="R16" s="36"/>
      <c r="S16" s="36"/>
      <c r="T16" s="36"/>
      <c r="U16" s="36"/>
      <c r="V16" s="36"/>
      <c r="W16" s="36"/>
      <c r="X16" s="36"/>
      <c r="Y16" s="36"/>
      <c r="Z16" s="36"/>
    </row>
    <row r="17" spans="1:26" ht="82.5">
      <c r="A17" s="8">
        <v>13</v>
      </c>
      <c r="B17" s="1" t="s">
        <v>91</v>
      </c>
      <c r="C17" s="8" t="s">
        <v>28</v>
      </c>
      <c r="D17" s="2" t="s">
        <v>89</v>
      </c>
      <c r="E17" s="1" t="s">
        <v>157</v>
      </c>
      <c r="F17" s="5">
        <v>28703</v>
      </c>
      <c r="G17" s="5">
        <f t="shared" si="0"/>
        <v>0</v>
      </c>
      <c r="H17" s="5">
        <f t="shared" si="1"/>
        <v>0</v>
      </c>
      <c r="I17" s="6">
        <f t="shared" si="2"/>
        <v>28703</v>
      </c>
      <c r="J17" s="38" t="s">
        <v>59</v>
      </c>
      <c r="K17" s="39" t="s">
        <v>61</v>
      </c>
      <c r="L17" s="1" t="s">
        <v>87</v>
      </c>
      <c r="M17" s="26" t="s">
        <v>121</v>
      </c>
      <c r="N17" s="53"/>
      <c r="O17" s="36">
        <v>0</v>
      </c>
      <c r="P17" s="36"/>
      <c r="Q17" s="36"/>
      <c r="R17" s="36"/>
      <c r="S17" s="36"/>
      <c r="T17" s="36"/>
      <c r="U17" s="36"/>
      <c r="V17" s="36"/>
      <c r="W17" s="36"/>
      <c r="X17" s="36"/>
      <c r="Y17" s="36"/>
      <c r="Z17" s="36"/>
    </row>
    <row r="18" spans="1:26" ht="82.5">
      <c r="A18" s="8">
        <v>14</v>
      </c>
      <c r="B18" s="1" t="s">
        <v>91</v>
      </c>
      <c r="C18" s="8" t="s">
        <v>29</v>
      </c>
      <c r="D18" s="2" t="s">
        <v>207</v>
      </c>
      <c r="E18" s="1" t="s">
        <v>158</v>
      </c>
      <c r="F18" s="5">
        <v>20000</v>
      </c>
      <c r="G18" s="5">
        <f t="shared" si="0"/>
        <v>0</v>
      </c>
      <c r="H18" s="5">
        <f t="shared" si="1"/>
        <v>0</v>
      </c>
      <c r="I18" s="6">
        <f t="shared" si="2"/>
        <v>20000</v>
      </c>
      <c r="J18" s="38" t="s">
        <v>59</v>
      </c>
      <c r="K18" s="39" t="s">
        <v>61</v>
      </c>
      <c r="L18" s="1" t="s">
        <v>92</v>
      </c>
      <c r="M18" s="26" t="s">
        <v>121</v>
      </c>
      <c r="N18" s="53"/>
      <c r="O18" s="36">
        <v>0</v>
      </c>
      <c r="P18" s="36"/>
      <c r="Q18" s="36"/>
      <c r="R18" s="36"/>
      <c r="S18" s="36"/>
      <c r="T18" s="36"/>
      <c r="U18" s="36"/>
      <c r="V18" s="36"/>
      <c r="W18" s="36"/>
      <c r="X18" s="36"/>
      <c r="Y18" s="36"/>
      <c r="Z18" s="36"/>
    </row>
    <row r="19" spans="1:26" ht="82.5">
      <c r="A19" s="8">
        <v>15</v>
      </c>
      <c r="B19" s="1" t="s">
        <v>94</v>
      </c>
      <c r="C19" s="8" t="s">
        <v>30</v>
      </c>
      <c r="D19" s="11" t="s">
        <v>93</v>
      </c>
      <c r="E19" s="1" t="s">
        <v>96</v>
      </c>
      <c r="F19" s="5">
        <v>120000</v>
      </c>
      <c r="G19" s="5">
        <f t="shared" si="0"/>
        <v>0</v>
      </c>
      <c r="H19" s="5">
        <f t="shared" si="1"/>
        <v>0</v>
      </c>
      <c r="I19" s="6">
        <f t="shared" si="2"/>
        <v>120000</v>
      </c>
      <c r="J19" s="38" t="s">
        <v>59</v>
      </c>
      <c r="K19" s="39" t="s">
        <v>61</v>
      </c>
      <c r="L19" s="1" t="s">
        <v>95</v>
      </c>
      <c r="M19" s="26" t="s">
        <v>121</v>
      </c>
      <c r="N19" s="53"/>
      <c r="O19" s="36">
        <v>0</v>
      </c>
      <c r="P19" s="36"/>
      <c r="Q19" s="36"/>
      <c r="R19" s="36"/>
      <c r="S19" s="36"/>
      <c r="T19" s="36"/>
      <c r="U19" s="36"/>
      <c r="V19" s="36"/>
      <c r="W19" s="36"/>
      <c r="X19" s="36"/>
      <c r="Y19" s="36"/>
      <c r="Z19" s="36"/>
    </row>
    <row r="20" spans="1:26" ht="66">
      <c r="A20" s="8">
        <v>16</v>
      </c>
      <c r="B20" s="1" t="s">
        <v>11</v>
      </c>
      <c r="C20" s="8" t="s">
        <v>62</v>
      </c>
      <c r="D20" s="11" t="s">
        <v>13</v>
      </c>
      <c r="E20" s="1" t="s">
        <v>159</v>
      </c>
      <c r="F20" s="5">
        <v>363151</v>
      </c>
      <c r="G20" s="5">
        <f t="shared" si="0"/>
        <v>0</v>
      </c>
      <c r="H20" s="5">
        <f t="shared" si="1"/>
        <v>10550</v>
      </c>
      <c r="I20" s="6">
        <f t="shared" si="2"/>
        <v>352601</v>
      </c>
      <c r="J20" s="38" t="s">
        <v>59</v>
      </c>
      <c r="K20" s="39" t="s">
        <v>61</v>
      </c>
      <c r="L20" s="1" t="s">
        <v>97</v>
      </c>
      <c r="M20" s="56"/>
      <c r="N20" s="53" t="s">
        <v>144</v>
      </c>
      <c r="O20" s="36">
        <v>10550</v>
      </c>
      <c r="P20" s="36"/>
      <c r="Q20" s="36"/>
      <c r="R20" s="36"/>
      <c r="S20" s="36"/>
      <c r="T20" s="36"/>
      <c r="U20" s="36"/>
      <c r="V20" s="36"/>
      <c r="W20" s="36"/>
      <c r="X20" s="36"/>
      <c r="Y20" s="36"/>
      <c r="Z20" s="36"/>
    </row>
    <row r="21" spans="1:26" ht="49.5">
      <c r="A21" s="8">
        <v>17</v>
      </c>
      <c r="B21" s="1" t="s">
        <v>100</v>
      </c>
      <c r="C21" s="8" t="s">
        <v>98</v>
      </c>
      <c r="D21" s="11" t="s">
        <v>99</v>
      </c>
      <c r="E21" s="1" t="s">
        <v>160</v>
      </c>
      <c r="F21" s="5">
        <v>10000</v>
      </c>
      <c r="G21" s="5">
        <f t="shared" si="0"/>
        <v>10000</v>
      </c>
      <c r="H21" s="5">
        <f t="shared" si="1"/>
        <v>10000</v>
      </c>
      <c r="I21" s="6">
        <f t="shared" si="2"/>
        <v>0</v>
      </c>
      <c r="J21" s="38" t="s">
        <v>59</v>
      </c>
      <c r="K21" s="39" t="s">
        <v>194</v>
      </c>
      <c r="L21" s="1" t="s">
        <v>101</v>
      </c>
      <c r="M21" s="26" t="s">
        <v>124</v>
      </c>
      <c r="N21" s="53"/>
      <c r="O21" s="36">
        <v>0</v>
      </c>
      <c r="P21" s="36">
        <v>10000</v>
      </c>
      <c r="Q21" s="36"/>
      <c r="R21" s="36"/>
      <c r="S21" s="36"/>
      <c r="T21" s="36"/>
      <c r="U21" s="36"/>
      <c r="V21" s="36"/>
      <c r="W21" s="36"/>
      <c r="X21" s="36"/>
      <c r="Y21" s="36"/>
      <c r="Z21" s="36"/>
    </row>
    <row r="22" spans="1:29" ht="82.5">
      <c r="A22" s="8">
        <v>18</v>
      </c>
      <c r="B22" s="1" t="s">
        <v>102</v>
      </c>
      <c r="C22" s="8" t="s">
        <v>38</v>
      </c>
      <c r="D22" s="11" t="s">
        <v>39</v>
      </c>
      <c r="E22" s="1" t="s">
        <v>161</v>
      </c>
      <c r="F22" s="5">
        <f>76558+AB22+AC22</f>
        <v>548254</v>
      </c>
      <c r="G22" s="5">
        <f t="shared" si="0"/>
        <v>235848</v>
      </c>
      <c r="H22" s="5">
        <f t="shared" si="1"/>
        <v>509975</v>
      </c>
      <c r="I22" s="6">
        <f t="shared" si="2"/>
        <v>38279</v>
      </c>
      <c r="J22" s="38" t="s">
        <v>103</v>
      </c>
      <c r="K22" s="39" t="s">
        <v>61</v>
      </c>
      <c r="L22" s="1" t="s">
        <v>183</v>
      </c>
      <c r="M22" s="26" t="s">
        <v>125</v>
      </c>
      <c r="N22" s="53"/>
      <c r="O22" s="36">
        <v>274127</v>
      </c>
      <c r="P22" s="36">
        <v>235848</v>
      </c>
      <c r="Q22" s="36"/>
      <c r="R22" s="36"/>
      <c r="S22" s="36"/>
      <c r="T22" s="36"/>
      <c r="U22" s="36"/>
      <c r="V22" s="36"/>
      <c r="W22" s="36"/>
      <c r="X22" s="36"/>
      <c r="Y22" s="36"/>
      <c r="Z22" s="36"/>
      <c r="AA22" s="32">
        <v>274127</v>
      </c>
      <c r="AB22" s="28">
        <v>235848</v>
      </c>
      <c r="AC22" s="28">
        <v>235848</v>
      </c>
    </row>
    <row r="23" spans="1:29" ht="66">
      <c r="A23" s="8">
        <v>19</v>
      </c>
      <c r="B23" s="1" t="s">
        <v>208</v>
      </c>
      <c r="C23" s="8" t="s">
        <v>40</v>
      </c>
      <c r="D23" s="11" t="s">
        <v>41</v>
      </c>
      <c r="E23" s="1" t="s">
        <v>162</v>
      </c>
      <c r="F23" s="5">
        <f>SUM(AA23:AC23)</f>
        <v>300000</v>
      </c>
      <c r="G23" s="5">
        <f t="shared" si="0"/>
        <v>0</v>
      </c>
      <c r="H23" s="5">
        <f t="shared" si="1"/>
        <v>0</v>
      </c>
      <c r="I23" s="6">
        <f t="shared" si="2"/>
        <v>300000</v>
      </c>
      <c r="J23" s="38" t="s">
        <v>103</v>
      </c>
      <c r="K23" s="39" t="s">
        <v>61</v>
      </c>
      <c r="L23" s="1"/>
      <c r="M23" s="26" t="s">
        <v>125</v>
      </c>
      <c r="N23" s="53"/>
      <c r="O23" s="36">
        <v>0</v>
      </c>
      <c r="P23" s="36"/>
      <c r="Q23" s="36"/>
      <c r="R23" s="36"/>
      <c r="S23" s="36"/>
      <c r="T23" s="36"/>
      <c r="U23" s="36"/>
      <c r="V23" s="36"/>
      <c r="W23" s="36"/>
      <c r="X23" s="36"/>
      <c r="Y23" s="36"/>
      <c r="Z23" s="36"/>
      <c r="AA23" s="33"/>
      <c r="AB23" s="28">
        <v>300000</v>
      </c>
      <c r="AC23" s="29"/>
    </row>
    <row r="24" spans="1:29" ht="82.5">
      <c r="A24" s="8">
        <v>20</v>
      </c>
      <c r="B24" s="1" t="s">
        <v>172</v>
      </c>
      <c r="C24" s="8" t="s">
        <v>42</v>
      </c>
      <c r="D24" s="11" t="s">
        <v>43</v>
      </c>
      <c r="E24" s="1" t="s">
        <v>163</v>
      </c>
      <c r="F24" s="5">
        <f>SUM(AA24:AC24)</f>
        <v>249375</v>
      </c>
      <c r="G24" s="5">
        <f t="shared" si="0"/>
        <v>0</v>
      </c>
      <c r="H24" s="5">
        <f t="shared" si="1"/>
        <v>249375</v>
      </c>
      <c r="I24" s="6">
        <f t="shared" si="2"/>
        <v>0</v>
      </c>
      <c r="J24" s="38" t="s">
        <v>103</v>
      </c>
      <c r="K24" s="39" t="s">
        <v>61</v>
      </c>
      <c r="L24" s="1" t="s">
        <v>44</v>
      </c>
      <c r="M24" s="26" t="s">
        <v>125</v>
      </c>
      <c r="N24" s="53"/>
      <c r="O24" s="36">
        <v>249375</v>
      </c>
      <c r="P24" s="36"/>
      <c r="Q24" s="36"/>
      <c r="R24" s="36"/>
      <c r="S24" s="36"/>
      <c r="T24" s="36"/>
      <c r="U24" s="36"/>
      <c r="V24" s="36"/>
      <c r="W24" s="36"/>
      <c r="X24" s="36"/>
      <c r="Y24" s="36"/>
      <c r="Z24" s="36"/>
      <c r="AA24" s="34">
        <v>249375</v>
      </c>
      <c r="AB24" s="29"/>
      <c r="AC24" s="29"/>
    </row>
    <row r="25" spans="1:26" ht="148.5">
      <c r="A25" s="8">
        <v>21</v>
      </c>
      <c r="B25" s="1" t="s">
        <v>105</v>
      </c>
      <c r="C25" s="8" t="s">
        <v>31</v>
      </c>
      <c r="D25" s="1" t="s">
        <v>176</v>
      </c>
      <c r="E25" s="1" t="s">
        <v>164</v>
      </c>
      <c r="F25" s="5">
        <v>3681871</v>
      </c>
      <c r="G25" s="5">
        <f t="shared" si="0"/>
        <v>0</v>
      </c>
      <c r="H25" s="5">
        <f t="shared" si="1"/>
        <v>37122</v>
      </c>
      <c r="I25" s="6">
        <f t="shared" si="2"/>
        <v>3644749</v>
      </c>
      <c r="J25" s="38">
        <v>1071231</v>
      </c>
      <c r="K25" s="39" t="s">
        <v>61</v>
      </c>
      <c r="L25" s="1" t="s">
        <v>104</v>
      </c>
      <c r="M25" s="26" t="s">
        <v>57</v>
      </c>
      <c r="N25" s="53" t="s">
        <v>144</v>
      </c>
      <c r="O25" s="36">
        <v>37122</v>
      </c>
      <c r="P25" s="36"/>
      <c r="Q25" s="36"/>
      <c r="R25" s="36"/>
      <c r="S25" s="36"/>
      <c r="T25" s="36"/>
      <c r="U25" s="36"/>
      <c r="V25" s="36"/>
      <c r="W25" s="36"/>
      <c r="X25" s="36"/>
      <c r="Y25" s="36"/>
      <c r="Z25" s="36"/>
    </row>
    <row r="26" spans="1:26" ht="99">
      <c r="A26" s="8">
        <v>22</v>
      </c>
      <c r="B26" s="1" t="s">
        <v>209</v>
      </c>
      <c r="C26" s="8" t="s">
        <v>32</v>
      </c>
      <c r="D26" s="1" t="s">
        <v>106</v>
      </c>
      <c r="E26" s="1" t="s">
        <v>165</v>
      </c>
      <c r="F26" s="5">
        <v>4600</v>
      </c>
      <c r="G26" s="5">
        <f t="shared" si="0"/>
        <v>4600</v>
      </c>
      <c r="H26" s="5">
        <f t="shared" si="1"/>
        <v>4600</v>
      </c>
      <c r="I26" s="6">
        <f t="shared" si="2"/>
        <v>0</v>
      </c>
      <c r="J26" s="38">
        <v>1071231</v>
      </c>
      <c r="K26" s="39" t="s">
        <v>61</v>
      </c>
      <c r="L26" s="1" t="s">
        <v>179</v>
      </c>
      <c r="M26" s="26" t="s">
        <v>191</v>
      </c>
      <c r="N26" s="53"/>
      <c r="O26" s="36">
        <v>0</v>
      </c>
      <c r="P26" s="36">
        <v>4600</v>
      </c>
      <c r="Q26" s="36"/>
      <c r="R26" s="36"/>
      <c r="S26" s="36"/>
      <c r="T26" s="36"/>
      <c r="U26" s="36"/>
      <c r="V26" s="36"/>
      <c r="W26" s="36"/>
      <c r="X26" s="36"/>
      <c r="Y26" s="36"/>
      <c r="Z26" s="36"/>
    </row>
    <row r="27" spans="1:26" ht="99">
      <c r="A27" s="8">
        <v>23</v>
      </c>
      <c r="B27" s="1" t="s">
        <v>109</v>
      </c>
      <c r="C27" s="8" t="s">
        <v>33</v>
      </c>
      <c r="D27" s="1" t="s">
        <v>34</v>
      </c>
      <c r="E27" s="1" t="s">
        <v>166</v>
      </c>
      <c r="F27" s="5">
        <v>69968</v>
      </c>
      <c r="G27" s="5">
        <f t="shared" si="0"/>
        <v>0</v>
      </c>
      <c r="H27" s="5">
        <f t="shared" si="1"/>
        <v>69968</v>
      </c>
      <c r="I27" s="6">
        <f t="shared" si="2"/>
        <v>0</v>
      </c>
      <c r="J27" s="38">
        <v>1071231</v>
      </c>
      <c r="K27" s="51" t="s">
        <v>178</v>
      </c>
      <c r="L27" s="1" t="s">
        <v>107</v>
      </c>
      <c r="M27" s="26" t="s">
        <v>126</v>
      </c>
      <c r="N27" s="53"/>
      <c r="O27" s="36">
        <v>69968</v>
      </c>
      <c r="P27" s="36"/>
      <c r="Q27" s="36"/>
      <c r="R27" s="36"/>
      <c r="S27" s="36"/>
      <c r="T27" s="36"/>
      <c r="U27" s="36"/>
      <c r="V27" s="36"/>
      <c r="W27" s="36"/>
      <c r="X27" s="36"/>
      <c r="Y27" s="36"/>
      <c r="Z27" s="36"/>
    </row>
    <row r="28" spans="1:26" ht="82.5">
      <c r="A28" s="8">
        <v>24</v>
      </c>
      <c r="B28" s="1" t="s">
        <v>197</v>
      </c>
      <c r="C28" s="8" t="s">
        <v>195</v>
      </c>
      <c r="D28" s="1" t="s">
        <v>196</v>
      </c>
      <c r="E28" s="1" t="s">
        <v>198</v>
      </c>
      <c r="F28" s="5">
        <v>4000</v>
      </c>
      <c r="G28" s="5">
        <f>P28</f>
        <v>0</v>
      </c>
      <c r="H28" s="5">
        <f>SUM(O28:P28)</f>
        <v>0</v>
      </c>
      <c r="I28" s="6">
        <f>F28-H28</f>
        <v>4000</v>
      </c>
      <c r="J28" s="67" t="s">
        <v>200</v>
      </c>
      <c r="K28" s="39" t="s">
        <v>61</v>
      </c>
      <c r="L28" s="1"/>
      <c r="M28" s="26" t="s">
        <v>199</v>
      </c>
      <c r="N28" s="53"/>
      <c r="O28" s="36"/>
      <c r="P28" s="36"/>
      <c r="Q28" s="36"/>
      <c r="R28" s="36"/>
      <c r="S28" s="36"/>
      <c r="T28" s="36"/>
      <c r="U28" s="36"/>
      <c r="V28" s="36"/>
      <c r="W28" s="36"/>
      <c r="X28" s="36"/>
      <c r="Y28" s="36"/>
      <c r="Z28" s="36"/>
    </row>
    <row r="29" spans="1:26" ht="99">
      <c r="A29" s="8">
        <v>25</v>
      </c>
      <c r="B29" s="3" t="s">
        <v>108</v>
      </c>
      <c r="C29" s="9" t="s">
        <v>35</v>
      </c>
      <c r="D29" s="4" t="s">
        <v>36</v>
      </c>
      <c r="E29" s="3" t="s">
        <v>111</v>
      </c>
      <c r="F29" s="5">
        <v>15000</v>
      </c>
      <c r="G29" s="5">
        <f t="shared" si="0"/>
        <v>0</v>
      </c>
      <c r="H29" s="5">
        <f t="shared" si="1"/>
        <v>15000</v>
      </c>
      <c r="I29" s="6">
        <f t="shared" si="2"/>
        <v>0</v>
      </c>
      <c r="J29" s="38">
        <v>1071231</v>
      </c>
      <c r="K29" s="51" t="s">
        <v>178</v>
      </c>
      <c r="L29" s="1" t="s">
        <v>110</v>
      </c>
      <c r="M29" s="26" t="s">
        <v>127</v>
      </c>
      <c r="N29" s="53"/>
      <c r="O29" s="36">
        <v>15000</v>
      </c>
      <c r="P29" s="36"/>
      <c r="Q29" s="36"/>
      <c r="R29" s="36"/>
      <c r="S29" s="36"/>
      <c r="T29" s="36"/>
      <c r="U29" s="36"/>
      <c r="V29" s="36"/>
      <c r="W29" s="36"/>
      <c r="X29" s="36"/>
      <c r="Y29" s="36"/>
      <c r="Z29" s="36"/>
    </row>
    <row r="30" spans="1:26" ht="66">
      <c r="A30" s="8">
        <v>26</v>
      </c>
      <c r="B30" s="3" t="s">
        <v>112</v>
      </c>
      <c r="C30" s="9" t="s">
        <v>37</v>
      </c>
      <c r="D30" s="1" t="s">
        <v>113</v>
      </c>
      <c r="E30" s="3" t="s">
        <v>114</v>
      </c>
      <c r="F30" s="5">
        <v>10000</v>
      </c>
      <c r="G30" s="5">
        <f t="shared" si="0"/>
        <v>0</v>
      </c>
      <c r="H30" s="5">
        <f t="shared" si="1"/>
        <v>10000</v>
      </c>
      <c r="I30" s="6">
        <f t="shared" si="2"/>
        <v>0</v>
      </c>
      <c r="J30" s="38">
        <v>1071231</v>
      </c>
      <c r="K30" s="51" t="s">
        <v>178</v>
      </c>
      <c r="L30" s="1" t="s">
        <v>115</v>
      </c>
      <c r="M30" s="26" t="s">
        <v>127</v>
      </c>
      <c r="N30" s="53"/>
      <c r="O30" s="36">
        <v>10000</v>
      </c>
      <c r="P30" s="36"/>
      <c r="Q30" s="36"/>
      <c r="R30" s="36"/>
      <c r="S30" s="36"/>
      <c r="T30" s="36"/>
      <c r="U30" s="36"/>
      <c r="V30" s="36"/>
      <c r="W30" s="36"/>
      <c r="X30" s="36"/>
      <c r="Y30" s="36"/>
      <c r="Z30" s="36"/>
    </row>
    <row r="31" spans="1:26" s="66" customFormat="1" ht="66">
      <c r="A31" s="8">
        <v>27</v>
      </c>
      <c r="B31" s="59" t="s">
        <v>185</v>
      </c>
      <c r="C31" s="60" t="s">
        <v>184</v>
      </c>
      <c r="D31" s="61" t="s">
        <v>186</v>
      </c>
      <c r="E31" s="59" t="s">
        <v>187</v>
      </c>
      <c r="F31" s="62">
        <v>96660</v>
      </c>
      <c r="G31" s="5">
        <f t="shared" si="0"/>
        <v>96660</v>
      </c>
      <c r="H31" s="5">
        <f t="shared" si="1"/>
        <v>96660</v>
      </c>
      <c r="I31" s="6">
        <f t="shared" si="2"/>
        <v>0</v>
      </c>
      <c r="J31" s="57" t="s">
        <v>188</v>
      </c>
      <c r="K31" s="58" t="s">
        <v>189</v>
      </c>
      <c r="L31" s="61"/>
      <c r="M31" s="63" t="s">
        <v>190</v>
      </c>
      <c r="N31" s="64"/>
      <c r="O31" s="65"/>
      <c r="P31" s="65">
        <v>96660</v>
      </c>
      <c r="Q31" s="65"/>
      <c r="R31" s="65"/>
      <c r="S31" s="65"/>
      <c r="T31" s="65"/>
      <c r="U31" s="65"/>
      <c r="V31" s="65"/>
      <c r="W31" s="65"/>
      <c r="X31" s="65"/>
      <c r="Y31" s="65"/>
      <c r="Z31" s="65"/>
    </row>
    <row r="32" spans="1:26" ht="99">
      <c r="A32" s="8">
        <v>28</v>
      </c>
      <c r="B32" s="3" t="s">
        <v>117</v>
      </c>
      <c r="C32" s="9" t="s">
        <v>116</v>
      </c>
      <c r="D32" s="3" t="s">
        <v>118</v>
      </c>
      <c r="E32" s="3" t="s">
        <v>167</v>
      </c>
      <c r="F32" s="5">
        <f>141536+900000</f>
        <v>1041536</v>
      </c>
      <c r="G32" s="5">
        <f t="shared" si="0"/>
        <v>40930</v>
      </c>
      <c r="H32" s="5">
        <f t="shared" si="1"/>
        <v>256607</v>
      </c>
      <c r="I32" s="6">
        <f t="shared" si="2"/>
        <v>784929</v>
      </c>
      <c r="J32" s="38" t="s">
        <v>59</v>
      </c>
      <c r="K32" s="39" t="s">
        <v>61</v>
      </c>
      <c r="L32" s="1" t="s">
        <v>218</v>
      </c>
      <c r="M32" s="26" t="s">
        <v>128</v>
      </c>
      <c r="N32" s="53" t="s">
        <v>168</v>
      </c>
      <c r="O32" s="36">
        <v>215677</v>
      </c>
      <c r="P32" s="36">
        <v>40930</v>
      </c>
      <c r="Q32" s="36"/>
      <c r="R32" s="36"/>
      <c r="S32" s="36"/>
      <c r="T32" s="36"/>
      <c r="U32" s="36"/>
      <c r="V32" s="36"/>
      <c r="W32" s="36"/>
      <c r="X32" s="36"/>
      <c r="Y32" s="36"/>
      <c r="Z32" s="36"/>
    </row>
    <row r="33" spans="1:26" ht="66">
      <c r="A33" s="8">
        <v>29</v>
      </c>
      <c r="B33" s="3" t="s">
        <v>205</v>
      </c>
      <c r="C33" s="9" t="s">
        <v>201</v>
      </c>
      <c r="D33" s="3" t="s">
        <v>203</v>
      </c>
      <c r="E33" s="3" t="s">
        <v>204</v>
      </c>
      <c r="F33" s="5">
        <v>8883</v>
      </c>
      <c r="G33" s="5">
        <f>P33</f>
        <v>8214</v>
      </c>
      <c r="H33" s="5">
        <f>SUM(O33:P33)</f>
        <v>8214</v>
      </c>
      <c r="I33" s="6">
        <f>F33-H33</f>
        <v>669</v>
      </c>
      <c r="J33" s="38" t="s">
        <v>202</v>
      </c>
      <c r="K33" s="39" t="s">
        <v>61</v>
      </c>
      <c r="L33" s="1"/>
      <c r="M33" s="26" t="s">
        <v>206</v>
      </c>
      <c r="N33" s="53"/>
      <c r="O33" s="36"/>
      <c r="P33" s="36">
        <v>8214</v>
      </c>
      <c r="Q33" s="36"/>
      <c r="R33" s="36"/>
      <c r="S33" s="36"/>
      <c r="T33" s="36"/>
      <c r="U33" s="36"/>
      <c r="V33" s="36"/>
      <c r="W33" s="36"/>
      <c r="X33" s="36"/>
      <c r="Y33" s="36"/>
      <c r="Z33" s="36"/>
    </row>
    <row r="34" spans="1:26" s="22" customFormat="1" ht="24.75" customHeight="1">
      <c r="A34" s="42"/>
      <c r="B34" s="43" t="s">
        <v>1</v>
      </c>
      <c r="C34" s="44"/>
      <c r="D34" s="45"/>
      <c r="E34" s="46"/>
      <c r="F34" s="47">
        <f>SUM(F5:F33)</f>
        <v>7512453</v>
      </c>
      <c r="G34" s="47">
        <f>SUM(G5:G33)</f>
        <v>396252</v>
      </c>
      <c r="H34" s="47">
        <f>SUM(H5:H33)</f>
        <v>1585084</v>
      </c>
      <c r="I34" s="47">
        <f>SUM(I5:I33)</f>
        <v>5927369</v>
      </c>
      <c r="J34" s="48"/>
      <c r="K34" s="49"/>
      <c r="L34" s="50"/>
      <c r="M34" s="27"/>
      <c r="N34" s="54"/>
      <c r="O34" s="37"/>
      <c r="P34" s="37"/>
      <c r="Q34" s="37"/>
      <c r="R34" s="37"/>
      <c r="S34" s="37"/>
      <c r="T34" s="37"/>
      <c r="U34" s="37"/>
      <c r="V34" s="37"/>
      <c r="W34" s="37"/>
      <c r="X34" s="37"/>
      <c r="Y34" s="37"/>
      <c r="Z34" s="37"/>
    </row>
    <row r="35" spans="1:11" ht="6" customHeight="1">
      <c r="A35" s="13"/>
      <c r="B35" s="14"/>
      <c r="C35" s="15"/>
      <c r="D35" s="16"/>
      <c r="E35" s="14"/>
      <c r="F35" s="14"/>
      <c r="G35" s="14"/>
      <c r="H35" s="14"/>
      <c r="I35" s="14"/>
      <c r="J35" s="15"/>
      <c r="K35" s="23"/>
    </row>
    <row r="36" spans="1:11" ht="16.5">
      <c r="A36" s="136" t="s">
        <v>2</v>
      </c>
      <c r="B36" s="136"/>
      <c r="C36" s="136"/>
      <c r="D36" s="136"/>
      <c r="E36" s="136"/>
      <c r="F36" s="136"/>
      <c r="G36" s="136"/>
      <c r="H36" s="17"/>
      <c r="I36" s="17"/>
      <c r="J36" s="25"/>
      <c r="K36" s="23"/>
    </row>
    <row r="37" spans="1:11" ht="16.5">
      <c r="A37" s="137" t="s">
        <v>3</v>
      </c>
      <c r="B37" s="137"/>
      <c r="C37" s="137"/>
      <c r="D37" s="137"/>
      <c r="E37" s="137"/>
      <c r="F37" s="137"/>
      <c r="G37" s="137"/>
      <c r="H37" s="17"/>
      <c r="I37" s="17"/>
      <c r="J37" s="25"/>
      <c r="K37" s="23"/>
    </row>
    <row r="38" spans="1:11" ht="16.5">
      <c r="A38" s="129" t="s">
        <v>4</v>
      </c>
      <c r="B38" s="129"/>
      <c r="C38" s="129"/>
      <c r="D38" s="129"/>
      <c r="E38" s="129"/>
      <c r="F38" s="129"/>
      <c r="G38" s="129"/>
      <c r="H38" s="17"/>
      <c r="I38" s="17"/>
      <c r="J38" s="25"/>
      <c r="K38" s="23"/>
    </row>
    <row r="39" spans="1:7" ht="16.5">
      <c r="A39" s="129" t="s">
        <v>5</v>
      </c>
      <c r="B39" s="129"/>
      <c r="C39" s="129"/>
      <c r="D39" s="129"/>
      <c r="E39" s="129"/>
      <c r="F39" s="129"/>
      <c r="G39" s="129"/>
    </row>
    <row r="40" spans="1:7" ht="19.5">
      <c r="A40" s="130" t="s">
        <v>6</v>
      </c>
      <c r="B40" s="130"/>
      <c r="C40" s="130"/>
      <c r="D40" s="19"/>
      <c r="E40" s="131" t="s">
        <v>7</v>
      </c>
      <c r="F40" s="131"/>
      <c r="G40" s="131"/>
    </row>
  </sheetData>
  <sheetProtection/>
  <mergeCells count="22">
    <mergeCell ref="A36:G36"/>
    <mergeCell ref="A37:G37"/>
    <mergeCell ref="A38:G38"/>
    <mergeCell ref="A39:G39"/>
    <mergeCell ref="A40:C40"/>
    <mergeCell ref="E40:G40"/>
    <mergeCell ref="J3:J4"/>
    <mergeCell ref="K3:K4"/>
    <mergeCell ref="L3:L4"/>
    <mergeCell ref="M3:M4"/>
    <mergeCell ref="N3:N4"/>
    <mergeCell ref="O3:Z3"/>
    <mergeCell ref="A1:L1"/>
    <mergeCell ref="A2:L2"/>
    <mergeCell ref="A3:A4"/>
    <mergeCell ref="B3:B4"/>
    <mergeCell ref="C3:C4"/>
    <mergeCell ref="D3:D4"/>
    <mergeCell ref="E3:E4"/>
    <mergeCell ref="F3:F4"/>
    <mergeCell ref="G3:H3"/>
    <mergeCell ref="I3:I4"/>
  </mergeCells>
  <printOptions horizontalCentered="1"/>
  <pageMargins left="0.3937007874015748" right="0.3937007874015748" top="0.5905511811023623" bottom="0.5905511811023623" header="0.1968503937007874" footer="0.1968503937007874"/>
  <pageSetup blackAndWhite="1" horizontalDpi="600" verticalDpi="600" orientation="landscape" paperSize="9" scale="75" r:id="rId1"/>
  <headerFooter alignWithMargins="0">
    <oddHeader>&amp;R18215-</oddHeader>
  </headerFooter>
</worksheet>
</file>

<file path=xl/worksheets/sheet11.xml><?xml version="1.0" encoding="utf-8"?>
<worksheet xmlns="http://schemas.openxmlformats.org/spreadsheetml/2006/main" xmlns:r="http://schemas.openxmlformats.org/officeDocument/2006/relationships">
  <dimension ref="A1:AC37"/>
  <sheetViews>
    <sheetView zoomScalePageLayoutView="0" workbookViewId="0" topLeftCell="A1">
      <pane xSplit="3" ySplit="4" topLeftCell="E29" activePane="bottomRight" state="frozen"/>
      <selection pane="topLeft" activeCell="A1" sqref="A1"/>
      <selection pane="topRight" activeCell="D1" sqref="D1"/>
      <selection pane="bottomLeft" activeCell="A5" sqref="A5"/>
      <selection pane="bottomRight" activeCell="H35" sqref="H35"/>
    </sheetView>
  </sheetViews>
  <sheetFormatPr defaultColWidth="9.00390625" defaultRowHeight="16.5"/>
  <cols>
    <col min="1" max="1" width="5.50390625" style="20" customWidth="1"/>
    <col min="2" max="2" width="36.00390625" style="18" customWidth="1"/>
    <col min="3" max="3" width="13.875" style="21" bestFit="1" customWidth="1"/>
    <col min="4" max="4" width="30.625" style="18" customWidth="1"/>
    <col min="5" max="5" width="19.75390625" style="18" customWidth="1"/>
    <col min="6" max="9" width="10.625" style="18" customWidth="1"/>
    <col min="10" max="10" width="8.875" style="40" customWidth="1"/>
    <col min="11" max="11" width="11.625" style="41" bestFit="1" customWidth="1"/>
    <col min="12" max="12" width="16.625" style="10" customWidth="1"/>
    <col min="13" max="13" width="9.00390625" style="20" customWidth="1"/>
    <col min="14" max="14" width="9.00390625" style="55" customWidth="1"/>
    <col min="15" max="15" width="8.00390625" style="31" bestFit="1" customWidth="1"/>
    <col min="16" max="26" width="9.00390625" style="31" customWidth="1"/>
    <col min="27" max="27" width="9.25390625" style="10" bestFit="1" customWidth="1"/>
    <col min="28" max="16384" width="9.00390625" style="10" customWidth="1"/>
  </cols>
  <sheetData>
    <row r="1" spans="1:26" s="22" customFormat="1" ht="21">
      <c r="A1" s="125" t="s">
        <v>8</v>
      </c>
      <c r="B1" s="125"/>
      <c r="C1" s="125"/>
      <c r="D1" s="125"/>
      <c r="E1" s="125"/>
      <c r="F1" s="125"/>
      <c r="G1" s="125"/>
      <c r="H1" s="125"/>
      <c r="I1" s="125"/>
      <c r="J1" s="125"/>
      <c r="K1" s="125"/>
      <c r="L1" s="125"/>
      <c r="M1" s="24"/>
      <c r="N1" s="52"/>
      <c r="O1" s="30"/>
      <c r="P1" s="30"/>
      <c r="Q1" s="30"/>
      <c r="R1" s="30"/>
      <c r="S1" s="30"/>
      <c r="T1" s="30"/>
      <c r="U1" s="30"/>
      <c r="V1" s="30"/>
      <c r="W1" s="30"/>
      <c r="X1" s="30"/>
      <c r="Y1" s="30"/>
      <c r="Z1" s="30"/>
    </row>
    <row r="2" spans="1:26" s="22" customFormat="1" ht="19.5">
      <c r="A2" s="126" t="s">
        <v>9</v>
      </c>
      <c r="B2" s="126"/>
      <c r="C2" s="126"/>
      <c r="D2" s="126"/>
      <c r="E2" s="126"/>
      <c r="F2" s="126"/>
      <c r="G2" s="126"/>
      <c r="H2" s="126"/>
      <c r="I2" s="126"/>
      <c r="J2" s="126"/>
      <c r="K2" s="126"/>
      <c r="L2" s="126"/>
      <c r="M2" s="24"/>
      <c r="N2" s="52"/>
      <c r="O2" s="30"/>
      <c r="P2" s="30"/>
      <c r="Q2" s="30"/>
      <c r="R2" s="30"/>
      <c r="S2" s="30"/>
      <c r="T2" s="30"/>
      <c r="U2" s="30"/>
      <c r="V2" s="30"/>
      <c r="W2" s="30"/>
      <c r="X2" s="30"/>
      <c r="Y2" s="30"/>
      <c r="Z2" s="30"/>
    </row>
    <row r="3" spans="1:26" s="22" customFormat="1" ht="16.5">
      <c r="A3" s="128" t="s">
        <v>47</v>
      </c>
      <c r="B3" s="120" t="s">
        <v>46</v>
      </c>
      <c r="C3" s="120" t="s">
        <v>45</v>
      </c>
      <c r="D3" s="120" t="s">
        <v>48</v>
      </c>
      <c r="E3" s="120" t="s">
        <v>49</v>
      </c>
      <c r="F3" s="120" t="s">
        <v>50</v>
      </c>
      <c r="G3" s="142" t="s">
        <v>0</v>
      </c>
      <c r="H3" s="124"/>
      <c r="I3" s="143" t="s">
        <v>51</v>
      </c>
      <c r="J3" s="120" t="s">
        <v>55</v>
      </c>
      <c r="K3" s="120" t="s">
        <v>56</v>
      </c>
      <c r="L3" s="120" t="s">
        <v>52</v>
      </c>
      <c r="M3" s="120" t="s">
        <v>119</v>
      </c>
      <c r="N3" s="120" t="s">
        <v>140</v>
      </c>
      <c r="O3" s="120" t="s">
        <v>141</v>
      </c>
      <c r="P3" s="120"/>
      <c r="Q3" s="120"/>
      <c r="R3" s="120"/>
      <c r="S3" s="120"/>
      <c r="T3" s="120"/>
      <c r="U3" s="120"/>
      <c r="V3" s="120"/>
      <c r="W3" s="120"/>
      <c r="X3" s="120"/>
      <c r="Y3" s="120"/>
      <c r="Z3" s="120"/>
    </row>
    <row r="4" spans="1:26" s="22" customFormat="1" ht="33">
      <c r="A4" s="145"/>
      <c r="B4" s="120"/>
      <c r="C4" s="120"/>
      <c r="D4" s="120"/>
      <c r="E4" s="120"/>
      <c r="F4" s="120"/>
      <c r="G4" s="7" t="s">
        <v>53</v>
      </c>
      <c r="H4" s="7" t="s">
        <v>54</v>
      </c>
      <c r="I4" s="144"/>
      <c r="J4" s="120"/>
      <c r="K4" s="120"/>
      <c r="L4" s="120"/>
      <c r="M4" s="120"/>
      <c r="N4" s="120"/>
      <c r="O4" s="35" t="s">
        <v>142</v>
      </c>
      <c r="P4" s="35" t="s">
        <v>129</v>
      </c>
      <c r="Q4" s="35" t="s">
        <v>130</v>
      </c>
      <c r="R4" s="35" t="s">
        <v>131</v>
      </c>
      <c r="S4" s="35" t="s">
        <v>132</v>
      </c>
      <c r="T4" s="35" t="s">
        <v>133</v>
      </c>
      <c r="U4" s="35" t="s">
        <v>134</v>
      </c>
      <c r="V4" s="35" t="s">
        <v>135</v>
      </c>
      <c r="W4" s="35" t="s">
        <v>136</v>
      </c>
      <c r="X4" s="35" t="s">
        <v>137</v>
      </c>
      <c r="Y4" s="35" t="s">
        <v>138</v>
      </c>
      <c r="Z4" s="35" t="s">
        <v>139</v>
      </c>
    </row>
    <row r="5" spans="1:26" ht="82.5">
      <c r="A5" s="8">
        <v>1</v>
      </c>
      <c r="B5" s="1" t="s">
        <v>149</v>
      </c>
      <c r="C5" s="8" t="s">
        <v>10</v>
      </c>
      <c r="D5" s="2" t="s">
        <v>58</v>
      </c>
      <c r="E5" s="1" t="s">
        <v>145</v>
      </c>
      <c r="F5" s="5">
        <v>159585</v>
      </c>
      <c r="G5" s="5">
        <f>O5</f>
        <v>0</v>
      </c>
      <c r="H5" s="5">
        <f>SUM(O5)</f>
        <v>0</v>
      </c>
      <c r="I5" s="6">
        <f>F5-H5</f>
        <v>159585</v>
      </c>
      <c r="J5" s="57">
        <v>1081231</v>
      </c>
      <c r="K5" s="39" t="s">
        <v>61</v>
      </c>
      <c r="L5" s="1" t="s">
        <v>181</v>
      </c>
      <c r="M5" s="26" t="s">
        <v>120</v>
      </c>
      <c r="N5" s="53" t="s">
        <v>170</v>
      </c>
      <c r="O5" s="36">
        <v>0</v>
      </c>
      <c r="P5" s="36"/>
      <c r="Q5" s="36"/>
      <c r="R5" s="36"/>
      <c r="S5" s="36"/>
      <c r="T5" s="36"/>
      <c r="U5" s="36"/>
      <c r="V5" s="36"/>
      <c r="W5" s="36"/>
      <c r="X5" s="36"/>
      <c r="Y5" s="36"/>
      <c r="Z5" s="36"/>
    </row>
    <row r="6" spans="1:26" ht="82.5">
      <c r="A6" s="8">
        <v>2</v>
      </c>
      <c r="B6" s="1" t="s">
        <v>11</v>
      </c>
      <c r="C6" s="8" t="s">
        <v>12</v>
      </c>
      <c r="D6" s="2" t="s">
        <v>60</v>
      </c>
      <c r="E6" s="1" t="s">
        <v>146</v>
      </c>
      <c r="F6" s="5">
        <v>140216</v>
      </c>
      <c r="G6" s="5">
        <f aca="true" t="shared" si="0" ref="G6:G30">O6</f>
        <v>13412</v>
      </c>
      <c r="H6" s="5">
        <f aca="true" t="shared" si="1" ref="H6:H30">SUM(O6)</f>
        <v>13412</v>
      </c>
      <c r="I6" s="6">
        <f aca="true" t="shared" si="2" ref="I6:I12">F6-H6</f>
        <v>126804</v>
      </c>
      <c r="J6" s="38" t="s">
        <v>59</v>
      </c>
      <c r="K6" s="39" t="s">
        <v>61</v>
      </c>
      <c r="L6" s="1" t="s">
        <v>182</v>
      </c>
      <c r="M6" s="26" t="s">
        <v>121</v>
      </c>
      <c r="N6" s="53"/>
      <c r="O6" s="36">
        <v>13412</v>
      </c>
      <c r="P6" s="36"/>
      <c r="Q6" s="36"/>
      <c r="R6" s="36"/>
      <c r="S6" s="36"/>
      <c r="T6" s="36"/>
      <c r="U6" s="36"/>
      <c r="V6" s="36"/>
      <c r="W6" s="36"/>
      <c r="X6" s="36"/>
      <c r="Y6" s="36"/>
      <c r="Z6" s="36"/>
    </row>
    <row r="7" spans="1:26" ht="82.5">
      <c r="A7" s="8">
        <v>3</v>
      </c>
      <c r="B7" s="1" t="s">
        <v>150</v>
      </c>
      <c r="C7" s="8" t="s">
        <v>14</v>
      </c>
      <c r="D7" s="2" t="s">
        <v>63</v>
      </c>
      <c r="E7" s="1" t="s">
        <v>151</v>
      </c>
      <c r="F7" s="5">
        <v>309395</v>
      </c>
      <c r="G7" s="5">
        <f t="shared" si="0"/>
        <v>75866</v>
      </c>
      <c r="H7" s="5">
        <f t="shared" si="1"/>
        <v>75866</v>
      </c>
      <c r="I7" s="6">
        <f t="shared" si="2"/>
        <v>233529</v>
      </c>
      <c r="J7" s="38" t="s">
        <v>59</v>
      </c>
      <c r="K7" s="39" t="s">
        <v>61</v>
      </c>
      <c r="L7" s="1" t="s">
        <v>64</v>
      </c>
      <c r="M7" s="26" t="s">
        <v>121</v>
      </c>
      <c r="N7" s="53"/>
      <c r="O7" s="36">
        <v>75866</v>
      </c>
      <c r="P7" s="36"/>
      <c r="Q7" s="36"/>
      <c r="R7" s="36"/>
      <c r="S7" s="36"/>
      <c r="T7" s="36"/>
      <c r="U7" s="36"/>
      <c r="V7" s="36"/>
      <c r="W7" s="36"/>
      <c r="X7" s="36"/>
      <c r="Y7" s="36"/>
      <c r="Z7" s="36"/>
    </row>
    <row r="8" spans="1:26" ht="82.5">
      <c r="A8" s="8">
        <v>4</v>
      </c>
      <c r="B8" s="1" t="s">
        <v>15</v>
      </c>
      <c r="C8" s="8" t="s">
        <v>16</v>
      </c>
      <c r="D8" s="2" t="s">
        <v>65</v>
      </c>
      <c r="E8" s="1" t="s">
        <v>147</v>
      </c>
      <c r="F8" s="5">
        <v>130000</v>
      </c>
      <c r="G8" s="5">
        <f t="shared" si="0"/>
        <v>113165</v>
      </c>
      <c r="H8" s="5">
        <f t="shared" si="1"/>
        <v>113165</v>
      </c>
      <c r="I8" s="6">
        <f t="shared" si="2"/>
        <v>16835</v>
      </c>
      <c r="J8" s="38" t="s">
        <v>59</v>
      </c>
      <c r="K8" s="39" t="s">
        <v>61</v>
      </c>
      <c r="L8" s="1" t="s">
        <v>66</v>
      </c>
      <c r="M8" s="26" t="s">
        <v>121</v>
      </c>
      <c r="N8" s="53"/>
      <c r="O8" s="36">
        <v>113165</v>
      </c>
      <c r="P8" s="36"/>
      <c r="Q8" s="36"/>
      <c r="R8" s="36"/>
      <c r="S8" s="36"/>
      <c r="T8" s="36"/>
      <c r="U8" s="36"/>
      <c r="V8" s="36"/>
      <c r="W8" s="36"/>
      <c r="X8" s="36"/>
      <c r="Y8" s="36"/>
      <c r="Z8" s="36"/>
    </row>
    <row r="9" spans="1:26" ht="99">
      <c r="A9" s="8">
        <v>5</v>
      </c>
      <c r="B9" s="1" t="s">
        <v>67</v>
      </c>
      <c r="C9" s="8" t="s">
        <v>17</v>
      </c>
      <c r="D9" s="2" t="s">
        <v>18</v>
      </c>
      <c r="E9" s="1" t="s">
        <v>148</v>
      </c>
      <c r="F9" s="5">
        <v>2800</v>
      </c>
      <c r="G9" s="5">
        <f t="shared" si="0"/>
        <v>2800</v>
      </c>
      <c r="H9" s="5">
        <f t="shared" si="1"/>
        <v>2800</v>
      </c>
      <c r="I9" s="6">
        <f t="shared" si="2"/>
        <v>0</v>
      </c>
      <c r="J9" s="38" t="s">
        <v>68</v>
      </c>
      <c r="K9" s="58" t="s">
        <v>177</v>
      </c>
      <c r="L9" s="1" t="s">
        <v>71</v>
      </c>
      <c r="M9" s="26" t="s">
        <v>122</v>
      </c>
      <c r="N9" s="53"/>
      <c r="O9" s="36">
        <v>2800</v>
      </c>
      <c r="P9" s="36"/>
      <c r="Q9" s="36"/>
      <c r="R9" s="36"/>
      <c r="S9" s="36"/>
      <c r="T9" s="36"/>
      <c r="U9" s="36"/>
      <c r="V9" s="36"/>
      <c r="W9" s="36"/>
      <c r="X9" s="36"/>
      <c r="Y9" s="36"/>
      <c r="Z9" s="36"/>
    </row>
    <row r="10" spans="1:26" ht="66">
      <c r="A10" s="8">
        <v>6</v>
      </c>
      <c r="B10" s="1" t="s">
        <v>69</v>
      </c>
      <c r="C10" s="8" t="s">
        <v>19</v>
      </c>
      <c r="D10" s="2" t="s">
        <v>20</v>
      </c>
      <c r="E10" s="1" t="s">
        <v>152</v>
      </c>
      <c r="F10" s="5">
        <v>45500</v>
      </c>
      <c r="G10" s="5">
        <f t="shared" si="0"/>
        <v>0</v>
      </c>
      <c r="H10" s="5">
        <f t="shared" si="1"/>
        <v>0</v>
      </c>
      <c r="I10" s="6">
        <f t="shared" si="2"/>
        <v>45500</v>
      </c>
      <c r="J10" s="38" t="s">
        <v>59</v>
      </c>
      <c r="K10" s="39" t="s">
        <v>61</v>
      </c>
      <c r="L10" s="1" t="s">
        <v>70</v>
      </c>
      <c r="M10" s="26" t="s">
        <v>121</v>
      </c>
      <c r="N10" s="53"/>
      <c r="O10" s="36">
        <v>0</v>
      </c>
      <c r="P10" s="36"/>
      <c r="Q10" s="36"/>
      <c r="R10" s="36"/>
      <c r="S10" s="36"/>
      <c r="T10" s="36"/>
      <c r="U10" s="36"/>
      <c r="V10" s="36"/>
      <c r="W10" s="36"/>
      <c r="X10" s="36"/>
      <c r="Y10" s="36"/>
      <c r="Z10" s="36"/>
    </row>
    <row r="11" spans="1:26" ht="82.5">
      <c r="A11" s="8">
        <v>7</v>
      </c>
      <c r="B11" s="1" t="s">
        <v>72</v>
      </c>
      <c r="C11" s="8" t="s">
        <v>21</v>
      </c>
      <c r="D11" s="2" t="s">
        <v>73</v>
      </c>
      <c r="E11" s="1" t="s">
        <v>153</v>
      </c>
      <c r="F11" s="5">
        <v>24310</v>
      </c>
      <c r="G11" s="5">
        <f t="shared" si="0"/>
        <v>4500</v>
      </c>
      <c r="H11" s="5">
        <f t="shared" si="1"/>
        <v>4500</v>
      </c>
      <c r="I11" s="6">
        <f t="shared" si="2"/>
        <v>19810</v>
      </c>
      <c r="J11" s="38" t="s">
        <v>59</v>
      </c>
      <c r="K11" s="39" t="s">
        <v>61</v>
      </c>
      <c r="L11" s="1" t="s">
        <v>74</v>
      </c>
      <c r="M11" s="26" t="s">
        <v>123</v>
      </c>
      <c r="N11" s="53"/>
      <c r="O11" s="36">
        <v>4500</v>
      </c>
      <c r="P11" s="36"/>
      <c r="Q11" s="36"/>
      <c r="R11" s="36"/>
      <c r="S11" s="36"/>
      <c r="T11" s="36"/>
      <c r="U11" s="36"/>
      <c r="V11" s="36"/>
      <c r="W11" s="36"/>
      <c r="X11" s="36"/>
      <c r="Y11" s="36"/>
      <c r="Z11" s="36"/>
    </row>
    <row r="12" spans="1:26" ht="66">
      <c r="A12" s="8">
        <v>8</v>
      </c>
      <c r="B12" s="1" t="s">
        <v>75</v>
      </c>
      <c r="C12" s="8" t="s">
        <v>22</v>
      </c>
      <c r="D12" s="2" t="s">
        <v>77</v>
      </c>
      <c r="E12" s="1" t="s">
        <v>154</v>
      </c>
      <c r="F12" s="5">
        <v>18100</v>
      </c>
      <c r="G12" s="5">
        <f t="shared" si="0"/>
        <v>3714</v>
      </c>
      <c r="H12" s="5">
        <f t="shared" si="1"/>
        <v>3714</v>
      </c>
      <c r="I12" s="6">
        <f t="shared" si="2"/>
        <v>14386</v>
      </c>
      <c r="J12" s="38">
        <v>1080930</v>
      </c>
      <c r="K12" s="39" t="s">
        <v>61</v>
      </c>
      <c r="L12" s="1" t="s">
        <v>76</v>
      </c>
      <c r="M12" s="26" t="s">
        <v>121</v>
      </c>
      <c r="N12" s="53"/>
      <c r="O12" s="36">
        <v>3714</v>
      </c>
      <c r="P12" s="36"/>
      <c r="Q12" s="36"/>
      <c r="R12" s="36"/>
      <c r="S12" s="36"/>
      <c r="T12" s="36"/>
      <c r="U12" s="36"/>
      <c r="V12" s="36"/>
      <c r="W12" s="36"/>
      <c r="X12" s="36"/>
      <c r="Y12" s="36"/>
      <c r="Z12" s="36"/>
    </row>
    <row r="13" spans="1:26" ht="82.5">
      <c r="A13" s="8">
        <v>9</v>
      </c>
      <c r="B13" s="1" t="s">
        <v>23</v>
      </c>
      <c r="C13" s="8" t="s">
        <v>24</v>
      </c>
      <c r="D13" s="2" t="s">
        <v>80</v>
      </c>
      <c r="E13" s="1" t="s">
        <v>155</v>
      </c>
      <c r="F13" s="5">
        <v>4885</v>
      </c>
      <c r="G13" s="5">
        <f t="shared" si="0"/>
        <v>0</v>
      </c>
      <c r="H13" s="5">
        <f t="shared" si="1"/>
        <v>0</v>
      </c>
      <c r="I13" s="6">
        <f aca="true" t="shared" si="3" ref="I13:I30">F13-H13</f>
        <v>4885</v>
      </c>
      <c r="J13" s="38" t="s">
        <v>79</v>
      </c>
      <c r="K13" s="39" t="s">
        <v>61</v>
      </c>
      <c r="L13" s="1" t="s">
        <v>78</v>
      </c>
      <c r="M13" s="26" t="s">
        <v>121</v>
      </c>
      <c r="N13" s="53"/>
      <c r="O13" s="36">
        <v>0</v>
      </c>
      <c r="P13" s="36"/>
      <c r="Q13" s="36"/>
      <c r="R13" s="36"/>
      <c r="S13" s="36"/>
      <c r="T13" s="36"/>
      <c r="U13" s="36"/>
      <c r="V13" s="36"/>
      <c r="W13" s="36"/>
      <c r="X13" s="36"/>
      <c r="Y13" s="36"/>
      <c r="Z13" s="36"/>
    </row>
    <row r="14" spans="1:26" ht="49.5">
      <c r="A14" s="8">
        <v>10</v>
      </c>
      <c r="B14" s="1" t="s">
        <v>82</v>
      </c>
      <c r="C14" s="8" t="s">
        <v>25</v>
      </c>
      <c r="D14" s="12" t="s">
        <v>81</v>
      </c>
      <c r="E14" s="1" t="s">
        <v>84</v>
      </c>
      <c r="F14" s="5">
        <v>10273</v>
      </c>
      <c r="G14" s="5">
        <f t="shared" si="0"/>
        <v>0</v>
      </c>
      <c r="H14" s="5">
        <f t="shared" si="1"/>
        <v>0</v>
      </c>
      <c r="I14" s="6">
        <f t="shared" si="3"/>
        <v>10273</v>
      </c>
      <c r="J14" s="38" t="s">
        <v>59</v>
      </c>
      <c r="K14" s="39" t="s">
        <v>61</v>
      </c>
      <c r="L14" s="1" t="s">
        <v>83</v>
      </c>
      <c r="M14" s="26" t="s">
        <v>121</v>
      </c>
      <c r="N14" s="53"/>
      <c r="O14" s="36">
        <v>0</v>
      </c>
      <c r="P14" s="36"/>
      <c r="Q14" s="36"/>
      <c r="R14" s="36"/>
      <c r="S14" s="36"/>
      <c r="T14" s="36"/>
      <c r="U14" s="36"/>
      <c r="V14" s="36"/>
      <c r="W14" s="36"/>
      <c r="X14" s="36"/>
      <c r="Y14" s="36"/>
      <c r="Z14" s="36"/>
    </row>
    <row r="15" spans="1:26" ht="82.5">
      <c r="A15" s="8">
        <v>11</v>
      </c>
      <c r="B15" s="1" t="s">
        <v>90</v>
      </c>
      <c r="C15" s="8" t="s">
        <v>26</v>
      </c>
      <c r="D15" s="2" t="s">
        <v>171</v>
      </c>
      <c r="E15" s="1" t="s">
        <v>174</v>
      </c>
      <c r="F15" s="5">
        <v>93600</v>
      </c>
      <c r="G15" s="5">
        <f t="shared" si="0"/>
        <v>91800</v>
      </c>
      <c r="H15" s="5">
        <f t="shared" si="1"/>
        <v>91800</v>
      </c>
      <c r="I15" s="6">
        <f t="shared" si="3"/>
        <v>1800</v>
      </c>
      <c r="J15" s="38" t="s">
        <v>59</v>
      </c>
      <c r="K15" s="39" t="s">
        <v>61</v>
      </c>
      <c r="L15" s="1" t="s">
        <v>85</v>
      </c>
      <c r="M15" s="26" t="s">
        <v>121</v>
      </c>
      <c r="N15" s="53" t="s">
        <v>143</v>
      </c>
      <c r="O15" s="36">
        <v>91800</v>
      </c>
      <c r="P15" s="36"/>
      <c r="Q15" s="36"/>
      <c r="R15" s="36"/>
      <c r="S15" s="36"/>
      <c r="T15" s="36"/>
      <c r="U15" s="36"/>
      <c r="V15" s="36"/>
      <c r="W15" s="36"/>
      <c r="X15" s="36"/>
      <c r="Y15" s="36"/>
      <c r="Z15" s="36"/>
    </row>
    <row r="16" spans="1:26" ht="82.5">
      <c r="A16" s="8">
        <v>12</v>
      </c>
      <c r="B16" s="1" t="s">
        <v>91</v>
      </c>
      <c r="C16" s="8" t="s">
        <v>27</v>
      </c>
      <c r="D16" s="2" t="s">
        <v>88</v>
      </c>
      <c r="E16" s="1" t="s">
        <v>156</v>
      </c>
      <c r="F16" s="5">
        <v>1788</v>
      </c>
      <c r="G16" s="5">
        <f t="shared" si="0"/>
        <v>1756</v>
      </c>
      <c r="H16" s="5">
        <f t="shared" si="1"/>
        <v>1756</v>
      </c>
      <c r="I16" s="6">
        <f t="shared" si="3"/>
        <v>32</v>
      </c>
      <c r="J16" s="38" t="s">
        <v>59</v>
      </c>
      <c r="K16" s="39" t="s">
        <v>61</v>
      </c>
      <c r="L16" s="1" t="s">
        <v>86</v>
      </c>
      <c r="M16" s="26" t="s">
        <v>121</v>
      </c>
      <c r="N16" s="53" t="s">
        <v>143</v>
      </c>
      <c r="O16" s="36">
        <v>1756</v>
      </c>
      <c r="P16" s="36"/>
      <c r="Q16" s="36"/>
      <c r="R16" s="36"/>
      <c r="S16" s="36"/>
      <c r="T16" s="36"/>
      <c r="U16" s="36"/>
      <c r="V16" s="36"/>
      <c r="W16" s="36"/>
      <c r="X16" s="36"/>
      <c r="Y16" s="36"/>
      <c r="Z16" s="36"/>
    </row>
    <row r="17" spans="1:26" ht="82.5">
      <c r="A17" s="8">
        <v>13</v>
      </c>
      <c r="B17" s="1" t="s">
        <v>91</v>
      </c>
      <c r="C17" s="8" t="s">
        <v>28</v>
      </c>
      <c r="D17" s="2" t="s">
        <v>89</v>
      </c>
      <c r="E17" s="1" t="s">
        <v>157</v>
      </c>
      <c r="F17" s="5">
        <v>28703</v>
      </c>
      <c r="G17" s="5">
        <f t="shared" si="0"/>
        <v>0</v>
      </c>
      <c r="H17" s="5">
        <f t="shared" si="1"/>
        <v>0</v>
      </c>
      <c r="I17" s="6">
        <f t="shared" si="3"/>
        <v>28703</v>
      </c>
      <c r="J17" s="38" t="s">
        <v>59</v>
      </c>
      <c r="K17" s="39" t="s">
        <v>61</v>
      </c>
      <c r="L17" s="1" t="s">
        <v>87</v>
      </c>
      <c r="M17" s="26" t="s">
        <v>121</v>
      </c>
      <c r="N17" s="53"/>
      <c r="O17" s="36">
        <v>0</v>
      </c>
      <c r="P17" s="36"/>
      <c r="Q17" s="36"/>
      <c r="R17" s="36"/>
      <c r="S17" s="36"/>
      <c r="T17" s="36"/>
      <c r="U17" s="36"/>
      <c r="V17" s="36"/>
      <c r="W17" s="36"/>
      <c r="X17" s="36"/>
      <c r="Y17" s="36"/>
      <c r="Z17" s="36"/>
    </row>
    <row r="18" spans="1:26" ht="99">
      <c r="A18" s="8">
        <v>14</v>
      </c>
      <c r="B18" s="1" t="s">
        <v>91</v>
      </c>
      <c r="C18" s="8" t="s">
        <v>29</v>
      </c>
      <c r="D18" s="2" t="s">
        <v>175</v>
      </c>
      <c r="E18" s="1" t="s">
        <v>158</v>
      </c>
      <c r="F18" s="5">
        <v>20000</v>
      </c>
      <c r="G18" s="5">
        <f t="shared" si="0"/>
        <v>0</v>
      </c>
      <c r="H18" s="5">
        <f t="shared" si="1"/>
        <v>0</v>
      </c>
      <c r="I18" s="6">
        <f t="shared" si="3"/>
        <v>20000</v>
      </c>
      <c r="J18" s="38" t="s">
        <v>59</v>
      </c>
      <c r="K18" s="39" t="s">
        <v>61</v>
      </c>
      <c r="L18" s="1" t="s">
        <v>92</v>
      </c>
      <c r="M18" s="26" t="s">
        <v>121</v>
      </c>
      <c r="N18" s="53"/>
      <c r="O18" s="36">
        <v>0</v>
      </c>
      <c r="P18" s="36"/>
      <c r="Q18" s="36"/>
      <c r="R18" s="36"/>
      <c r="S18" s="36"/>
      <c r="T18" s="36"/>
      <c r="U18" s="36"/>
      <c r="V18" s="36"/>
      <c r="W18" s="36"/>
      <c r="X18" s="36"/>
      <c r="Y18" s="36"/>
      <c r="Z18" s="36"/>
    </row>
    <row r="19" spans="1:26" ht="82.5">
      <c r="A19" s="8">
        <v>15</v>
      </c>
      <c r="B19" s="1" t="s">
        <v>94</v>
      </c>
      <c r="C19" s="8" t="s">
        <v>30</v>
      </c>
      <c r="D19" s="11" t="s">
        <v>93</v>
      </c>
      <c r="E19" s="1" t="s">
        <v>96</v>
      </c>
      <c r="F19" s="5">
        <v>120000</v>
      </c>
      <c r="G19" s="5">
        <f t="shared" si="0"/>
        <v>0</v>
      </c>
      <c r="H19" s="5">
        <f t="shared" si="1"/>
        <v>0</v>
      </c>
      <c r="I19" s="6">
        <f t="shared" si="3"/>
        <v>120000</v>
      </c>
      <c r="J19" s="38" t="s">
        <v>59</v>
      </c>
      <c r="K19" s="39" t="s">
        <v>61</v>
      </c>
      <c r="L19" s="1" t="s">
        <v>95</v>
      </c>
      <c r="M19" s="26" t="s">
        <v>121</v>
      </c>
      <c r="N19" s="53"/>
      <c r="O19" s="36">
        <v>0</v>
      </c>
      <c r="P19" s="36"/>
      <c r="Q19" s="36"/>
      <c r="R19" s="36"/>
      <c r="S19" s="36"/>
      <c r="T19" s="36"/>
      <c r="U19" s="36"/>
      <c r="V19" s="36"/>
      <c r="W19" s="36"/>
      <c r="X19" s="36"/>
      <c r="Y19" s="36"/>
      <c r="Z19" s="36"/>
    </row>
    <row r="20" spans="1:26" ht="66">
      <c r="A20" s="8">
        <v>16</v>
      </c>
      <c r="B20" s="1" t="s">
        <v>11</v>
      </c>
      <c r="C20" s="8" t="s">
        <v>62</v>
      </c>
      <c r="D20" s="11" t="s">
        <v>13</v>
      </c>
      <c r="E20" s="1" t="s">
        <v>159</v>
      </c>
      <c r="F20" s="5">
        <v>363151</v>
      </c>
      <c r="G20" s="5">
        <f t="shared" si="0"/>
        <v>10550</v>
      </c>
      <c r="H20" s="5">
        <f t="shared" si="1"/>
        <v>10550</v>
      </c>
      <c r="I20" s="6">
        <f t="shared" si="3"/>
        <v>352601</v>
      </c>
      <c r="J20" s="38" t="s">
        <v>59</v>
      </c>
      <c r="K20" s="39" t="s">
        <v>61</v>
      </c>
      <c r="L20" s="1" t="s">
        <v>97</v>
      </c>
      <c r="M20" s="56"/>
      <c r="N20" s="53" t="s">
        <v>144</v>
      </c>
      <c r="O20" s="36">
        <v>10550</v>
      </c>
      <c r="P20" s="36"/>
      <c r="Q20" s="36"/>
      <c r="R20" s="36"/>
      <c r="S20" s="36"/>
      <c r="T20" s="36"/>
      <c r="U20" s="36"/>
      <c r="V20" s="36"/>
      <c r="W20" s="36"/>
      <c r="X20" s="36"/>
      <c r="Y20" s="36"/>
      <c r="Z20" s="36"/>
    </row>
    <row r="21" spans="1:26" ht="49.5">
      <c r="A21" s="8">
        <v>17</v>
      </c>
      <c r="B21" s="1" t="s">
        <v>100</v>
      </c>
      <c r="C21" s="8" t="s">
        <v>98</v>
      </c>
      <c r="D21" s="11" t="s">
        <v>99</v>
      </c>
      <c r="E21" s="1" t="s">
        <v>160</v>
      </c>
      <c r="F21" s="5">
        <v>10000</v>
      </c>
      <c r="G21" s="5">
        <f t="shared" si="0"/>
        <v>0</v>
      </c>
      <c r="H21" s="5">
        <f t="shared" si="1"/>
        <v>0</v>
      </c>
      <c r="I21" s="6">
        <f t="shared" si="3"/>
        <v>10000</v>
      </c>
      <c r="J21" s="38" t="s">
        <v>59</v>
      </c>
      <c r="K21" s="39" t="s">
        <v>61</v>
      </c>
      <c r="L21" s="1" t="s">
        <v>101</v>
      </c>
      <c r="M21" s="26" t="s">
        <v>124</v>
      </c>
      <c r="N21" s="53"/>
      <c r="O21" s="36">
        <v>0</v>
      </c>
      <c r="P21" s="36"/>
      <c r="Q21" s="36"/>
      <c r="R21" s="36"/>
      <c r="S21" s="36"/>
      <c r="T21" s="36"/>
      <c r="U21" s="36"/>
      <c r="V21" s="36"/>
      <c r="W21" s="36"/>
      <c r="X21" s="36"/>
      <c r="Y21" s="36"/>
      <c r="Z21" s="36"/>
    </row>
    <row r="22" spans="1:29" ht="82.5">
      <c r="A22" s="8">
        <v>18</v>
      </c>
      <c r="B22" s="1" t="s">
        <v>102</v>
      </c>
      <c r="C22" s="8" t="s">
        <v>38</v>
      </c>
      <c r="D22" s="11" t="s">
        <v>39</v>
      </c>
      <c r="E22" s="1" t="s">
        <v>161</v>
      </c>
      <c r="F22" s="5">
        <f>76558+AB22+AC22</f>
        <v>548254</v>
      </c>
      <c r="G22" s="5">
        <f t="shared" si="0"/>
        <v>274127</v>
      </c>
      <c r="H22" s="5">
        <f t="shared" si="1"/>
        <v>274127</v>
      </c>
      <c r="I22" s="6">
        <f t="shared" si="3"/>
        <v>274127</v>
      </c>
      <c r="J22" s="38" t="s">
        <v>103</v>
      </c>
      <c r="K22" s="39" t="s">
        <v>61</v>
      </c>
      <c r="L22" s="1" t="s">
        <v>183</v>
      </c>
      <c r="M22" s="26" t="s">
        <v>125</v>
      </c>
      <c r="N22" s="53"/>
      <c r="O22" s="36">
        <v>274127</v>
      </c>
      <c r="P22" s="36"/>
      <c r="Q22" s="36"/>
      <c r="R22" s="36"/>
      <c r="S22" s="36"/>
      <c r="T22" s="36"/>
      <c r="U22" s="36"/>
      <c r="V22" s="36"/>
      <c r="W22" s="36"/>
      <c r="X22" s="36"/>
      <c r="Y22" s="36"/>
      <c r="Z22" s="36"/>
      <c r="AA22" s="32">
        <v>274127</v>
      </c>
      <c r="AB22" s="28">
        <v>235848</v>
      </c>
      <c r="AC22" s="28">
        <v>235848</v>
      </c>
    </row>
    <row r="23" spans="1:29" ht="82.5">
      <c r="A23" s="8">
        <v>19</v>
      </c>
      <c r="B23" s="1" t="s">
        <v>172</v>
      </c>
      <c r="C23" s="8" t="s">
        <v>40</v>
      </c>
      <c r="D23" s="11" t="s">
        <v>41</v>
      </c>
      <c r="E23" s="1" t="s">
        <v>162</v>
      </c>
      <c r="F23" s="5">
        <f>SUM(AA23:AC23)</f>
        <v>300000</v>
      </c>
      <c r="G23" s="5">
        <f t="shared" si="0"/>
        <v>0</v>
      </c>
      <c r="H23" s="5">
        <f t="shared" si="1"/>
        <v>0</v>
      </c>
      <c r="I23" s="6">
        <f t="shared" si="3"/>
        <v>300000</v>
      </c>
      <c r="J23" s="38" t="s">
        <v>103</v>
      </c>
      <c r="K23" s="39" t="s">
        <v>61</v>
      </c>
      <c r="L23" s="1"/>
      <c r="M23" s="26" t="s">
        <v>125</v>
      </c>
      <c r="N23" s="53"/>
      <c r="O23" s="36">
        <v>0</v>
      </c>
      <c r="P23" s="36"/>
      <c r="Q23" s="36"/>
      <c r="R23" s="36"/>
      <c r="S23" s="36"/>
      <c r="T23" s="36"/>
      <c r="U23" s="36"/>
      <c r="V23" s="36"/>
      <c r="W23" s="36"/>
      <c r="X23" s="36"/>
      <c r="Y23" s="36"/>
      <c r="Z23" s="36"/>
      <c r="AA23" s="33"/>
      <c r="AB23" s="28">
        <v>300000</v>
      </c>
      <c r="AC23" s="29"/>
    </row>
    <row r="24" spans="1:29" ht="82.5">
      <c r="A24" s="8">
        <v>20</v>
      </c>
      <c r="B24" s="1" t="s">
        <v>172</v>
      </c>
      <c r="C24" s="8" t="s">
        <v>42</v>
      </c>
      <c r="D24" s="11" t="s">
        <v>43</v>
      </c>
      <c r="E24" s="1" t="s">
        <v>163</v>
      </c>
      <c r="F24" s="5">
        <f>SUM(AA24:AC24)</f>
        <v>249375</v>
      </c>
      <c r="G24" s="5">
        <f t="shared" si="0"/>
        <v>249375</v>
      </c>
      <c r="H24" s="5">
        <f t="shared" si="1"/>
        <v>249375</v>
      </c>
      <c r="I24" s="6">
        <f t="shared" si="3"/>
        <v>0</v>
      </c>
      <c r="J24" s="38" t="s">
        <v>103</v>
      </c>
      <c r="K24" s="39" t="s">
        <v>61</v>
      </c>
      <c r="L24" s="1" t="s">
        <v>44</v>
      </c>
      <c r="M24" s="26" t="s">
        <v>125</v>
      </c>
      <c r="N24" s="53"/>
      <c r="O24" s="36">
        <v>249375</v>
      </c>
      <c r="P24" s="36"/>
      <c r="Q24" s="36"/>
      <c r="R24" s="36"/>
      <c r="S24" s="36"/>
      <c r="T24" s="36"/>
      <c r="U24" s="36"/>
      <c r="V24" s="36"/>
      <c r="W24" s="36"/>
      <c r="X24" s="36"/>
      <c r="Y24" s="36"/>
      <c r="Z24" s="36"/>
      <c r="AA24" s="34">
        <v>249375</v>
      </c>
      <c r="AB24" s="29"/>
      <c r="AC24" s="29"/>
    </row>
    <row r="25" spans="1:26" ht="148.5">
      <c r="A25" s="8">
        <v>21</v>
      </c>
      <c r="B25" s="1" t="s">
        <v>105</v>
      </c>
      <c r="C25" s="8" t="s">
        <v>31</v>
      </c>
      <c r="D25" s="1" t="s">
        <v>176</v>
      </c>
      <c r="E25" s="1" t="s">
        <v>164</v>
      </c>
      <c r="F25" s="5">
        <v>3681871</v>
      </c>
      <c r="G25" s="5">
        <f t="shared" si="0"/>
        <v>37122</v>
      </c>
      <c r="H25" s="5">
        <f t="shared" si="1"/>
        <v>37122</v>
      </c>
      <c r="I25" s="6">
        <f t="shared" si="3"/>
        <v>3644749</v>
      </c>
      <c r="J25" s="38">
        <v>1071231</v>
      </c>
      <c r="K25" s="39" t="s">
        <v>61</v>
      </c>
      <c r="L25" s="1" t="s">
        <v>104</v>
      </c>
      <c r="M25" s="26" t="s">
        <v>57</v>
      </c>
      <c r="N25" s="53" t="s">
        <v>144</v>
      </c>
      <c r="O25" s="36">
        <v>37122</v>
      </c>
      <c r="P25" s="36"/>
      <c r="Q25" s="36"/>
      <c r="R25" s="36"/>
      <c r="S25" s="36"/>
      <c r="T25" s="36"/>
      <c r="U25" s="36"/>
      <c r="V25" s="36"/>
      <c r="W25" s="36"/>
      <c r="X25" s="36"/>
      <c r="Y25" s="36"/>
      <c r="Z25" s="36"/>
    </row>
    <row r="26" spans="1:26" ht="115.5">
      <c r="A26" s="8">
        <v>22</v>
      </c>
      <c r="B26" s="1" t="s">
        <v>173</v>
      </c>
      <c r="C26" s="8" t="s">
        <v>32</v>
      </c>
      <c r="D26" s="1" t="s">
        <v>106</v>
      </c>
      <c r="E26" s="1" t="s">
        <v>165</v>
      </c>
      <c r="F26" s="5">
        <v>4600</v>
      </c>
      <c r="G26" s="5">
        <f t="shared" si="0"/>
        <v>0</v>
      </c>
      <c r="H26" s="5">
        <f t="shared" si="1"/>
        <v>0</v>
      </c>
      <c r="I26" s="6">
        <f t="shared" si="3"/>
        <v>4600</v>
      </c>
      <c r="J26" s="38">
        <v>1071231</v>
      </c>
      <c r="K26" s="39" t="s">
        <v>61</v>
      </c>
      <c r="L26" s="1" t="s">
        <v>179</v>
      </c>
      <c r="M26" s="26" t="s">
        <v>126</v>
      </c>
      <c r="N26" s="53" t="s">
        <v>169</v>
      </c>
      <c r="O26" s="36">
        <v>0</v>
      </c>
      <c r="P26" s="36"/>
      <c r="Q26" s="36"/>
      <c r="R26" s="36"/>
      <c r="S26" s="36"/>
      <c r="T26" s="36"/>
      <c r="U26" s="36"/>
      <c r="V26" s="36"/>
      <c r="W26" s="36"/>
      <c r="X26" s="36"/>
      <c r="Y26" s="36"/>
      <c r="Z26" s="36"/>
    </row>
    <row r="27" spans="1:26" ht="99">
      <c r="A27" s="8">
        <v>23</v>
      </c>
      <c r="B27" s="1" t="s">
        <v>109</v>
      </c>
      <c r="C27" s="8" t="s">
        <v>33</v>
      </c>
      <c r="D27" s="1" t="s">
        <v>34</v>
      </c>
      <c r="E27" s="1" t="s">
        <v>166</v>
      </c>
      <c r="F27" s="5">
        <v>69968</v>
      </c>
      <c r="G27" s="5">
        <f t="shared" si="0"/>
        <v>69968</v>
      </c>
      <c r="H27" s="5">
        <f t="shared" si="1"/>
        <v>69968</v>
      </c>
      <c r="I27" s="6">
        <f t="shared" si="3"/>
        <v>0</v>
      </c>
      <c r="J27" s="38">
        <v>1071231</v>
      </c>
      <c r="K27" s="51" t="s">
        <v>178</v>
      </c>
      <c r="L27" s="1" t="s">
        <v>107</v>
      </c>
      <c r="M27" s="26" t="s">
        <v>126</v>
      </c>
      <c r="N27" s="53"/>
      <c r="O27" s="36">
        <v>69968</v>
      </c>
      <c r="P27" s="36"/>
      <c r="Q27" s="36"/>
      <c r="R27" s="36"/>
      <c r="S27" s="36"/>
      <c r="T27" s="36"/>
      <c r="U27" s="36"/>
      <c r="V27" s="36"/>
      <c r="W27" s="36"/>
      <c r="X27" s="36"/>
      <c r="Y27" s="36"/>
      <c r="Z27" s="36"/>
    </row>
    <row r="28" spans="1:26" ht="99">
      <c r="A28" s="8">
        <v>24</v>
      </c>
      <c r="B28" s="3" t="s">
        <v>108</v>
      </c>
      <c r="C28" s="9" t="s">
        <v>35</v>
      </c>
      <c r="D28" s="4" t="s">
        <v>36</v>
      </c>
      <c r="E28" s="3" t="s">
        <v>111</v>
      </c>
      <c r="F28" s="5">
        <v>15000</v>
      </c>
      <c r="G28" s="5">
        <f t="shared" si="0"/>
        <v>15000</v>
      </c>
      <c r="H28" s="5">
        <f t="shared" si="1"/>
        <v>15000</v>
      </c>
      <c r="I28" s="6">
        <f t="shared" si="3"/>
        <v>0</v>
      </c>
      <c r="J28" s="38">
        <v>1071231</v>
      </c>
      <c r="K28" s="51" t="s">
        <v>178</v>
      </c>
      <c r="L28" s="1" t="s">
        <v>110</v>
      </c>
      <c r="M28" s="26" t="s">
        <v>127</v>
      </c>
      <c r="N28" s="53"/>
      <c r="O28" s="36">
        <v>15000</v>
      </c>
      <c r="P28" s="36"/>
      <c r="Q28" s="36"/>
      <c r="R28" s="36"/>
      <c r="S28" s="36"/>
      <c r="T28" s="36"/>
      <c r="U28" s="36"/>
      <c r="V28" s="36"/>
      <c r="W28" s="36"/>
      <c r="X28" s="36"/>
      <c r="Y28" s="36"/>
      <c r="Z28" s="36"/>
    </row>
    <row r="29" spans="1:26" ht="66">
      <c r="A29" s="8">
        <v>25</v>
      </c>
      <c r="B29" s="3" t="s">
        <v>112</v>
      </c>
      <c r="C29" s="9" t="s">
        <v>37</v>
      </c>
      <c r="D29" s="1" t="s">
        <v>113</v>
      </c>
      <c r="E29" s="3" t="s">
        <v>114</v>
      </c>
      <c r="F29" s="5">
        <v>10000</v>
      </c>
      <c r="G29" s="5">
        <f t="shared" si="0"/>
        <v>10000</v>
      </c>
      <c r="H29" s="5">
        <f t="shared" si="1"/>
        <v>10000</v>
      </c>
      <c r="I29" s="6">
        <f t="shared" si="3"/>
        <v>0</v>
      </c>
      <c r="J29" s="38">
        <v>1071231</v>
      </c>
      <c r="K29" s="51" t="s">
        <v>178</v>
      </c>
      <c r="L29" s="1" t="s">
        <v>115</v>
      </c>
      <c r="M29" s="26" t="s">
        <v>127</v>
      </c>
      <c r="N29" s="53"/>
      <c r="O29" s="36">
        <v>10000</v>
      </c>
      <c r="P29" s="36"/>
      <c r="Q29" s="36"/>
      <c r="R29" s="36"/>
      <c r="S29" s="36"/>
      <c r="T29" s="36"/>
      <c r="U29" s="36"/>
      <c r="V29" s="36"/>
      <c r="W29" s="36"/>
      <c r="X29" s="36"/>
      <c r="Y29" s="36"/>
      <c r="Z29" s="36"/>
    </row>
    <row r="30" spans="1:26" ht="115.5">
      <c r="A30" s="8">
        <v>26</v>
      </c>
      <c r="B30" s="3" t="s">
        <v>117</v>
      </c>
      <c r="C30" s="9" t="s">
        <v>116</v>
      </c>
      <c r="D30" s="3" t="s">
        <v>118</v>
      </c>
      <c r="E30" s="3" t="s">
        <v>167</v>
      </c>
      <c r="F30" s="5">
        <f>141536+900000</f>
        <v>1041536</v>
      </c>
      <c r="G30" s="5">
        <f t="shared" si="0"/>
        <v>215677</v>
      </c>
      <c r="H30" s="5">
        <f t="shared" si="1"/>
        <v>215677</v>
      </c>
      <c r="I30" s="6">
        <f t="shared" si="3"/>
        <v>825859</v>
      </c>
      <c r="J30" s="38" t="s">
        <v>59</v>
      </c>
      <c r="K30" s="39" t="s">
        <v>61</v>
      </c>
      <c r="L30" s="1" t="s">
        <v>180</v>
      </c>
      <c r="M30" s="26" t="s">
        <v>128</v>
      </c>
      <c r="N30" s="53" t="s">
        <v>168</v>
      </c>
      <c r="O30" s="36">
        <v>215677</v>
      </c>
      <c r="P30" s="36"/>
      <c r="Q30" s="36"/>
      <c r="R30" s="36"/>
      <c r="S30" s="36"/>
      <c r="T30" s="36"/>
      <c r="U30" s="36"/>
      <c r="V30" s="36"/>
      <c r="W30" s="36"/>
      <c r="X30" s="36"/>
      <c r="Y30" s="36"/>
      <c r="Z30" s="36"/>
    </row>
    <row r="31" spans="1:26" s="22" customFormat="1" ht="24.75" customHeight="1">
      <c r="A31" s="42"/>
      <c r="B31" s="43" t="s">
        <v>1</v>
      </c>
      <c r="C31" s="44"/>
      <c r="D31" s="45"/>
      <c r="E31" s="46"/>
      <c r="F31" s="47">
        <f>SUM(F5:F30)</f>
        <v>7402910</v>
      </c>
      <c r="G31" s="47">
        <f>SUM(G5:G30)</f>
        <v>1188832</v>
      </c>
      <c r="H31" s="47">
        <f>SUM(H5:H30)</f>
        <v>1188832</v>
      </c>
      <c r="I31" s="47">
        <f>SUM(I5:I30)</f>
        <v>6214078</v>
      </c>
      <c r="J31" s="48"/>
      <c r="K31" s="49"/>
      <c r="L31" s="50"/>
      <c r="M31" s="27"/>
      <c r="N31" s="54"/>
      <c r="O31" s="37"/>
      <c r="P31" s="37"/>
      <c r="Q31" s="37"/>
      <c r="R31" s="37"/>
      <c r="S31" s="37"/>
      <c r="T31" s="37"/>
      <c r="U31" s="37"/>
      <c r="V31" s="37"/>
      <c r="W31" s="37"/>
      <c r="X31" s="37"/>
      <c r="Y31" s="37"/>
      <c r="Z31" s="37"/>
    </row>
    <row r="32" spans="1:11" ht="6" customHeight="1">
      <c r="A32" s="13"/>
      <c r="B32" s="14"/>
      <c r="C32" s="15"/>
      <c r="D32" s="16"/>
      <c r="E32" s="14"/>
      <c r="F32" s="14"/>
      <c r="G32" s="14"/>
      <c r="H32" s="14"/>
      <c r="I32" s="14"/>
      <c r="J32" s="15"/>
      <c r="K32" s="23"/>
    </row>
    <row r="33" spans="1:11" ht="16.5">
      <c r="A33" s="136" t="s">
        <v>2</v>
      </c>
      <c r="B33" s="136"/>
      <c r="C33" s="136"/>
      <c r="D33" s="136"/>
      <c r="E33" s="136"/>
      <c r="F33" s="136"/>
      <c r="G33" s="136"/>
      <c r="H33" s="17"/>
      <c r="I33" s="17"/>
      <c r="J33" s="25"/>
      <c r="K33" s="23"/>
    </row>
    <row r="34" spans="1:11" ht="16.5">
      <c r="A34" s="137" t="s">
        <v>3</v>
      </c>
      <c r="B34" s="137"/>
      <c r="C34" s="137"/>
      <c r="D34" s="137"/>
      <c r="E34" s="137"/>
      <c r="F34" s="137"/>
      <c r="G34" s="137"/>
      <c r="H34" s="17"/>
      <c r="I34" s="17"/>
      <c r="J34" s="25"/>
      <c r="K34" s="23"/>
    </row>
    <row r="35" spans="1:11" ht="16.5">
      <c r="A35" s="129" t="s">
        <v>4</v>
      </c>
      <c r="B35" s="129"/>
      <c r="C35" s="129"/>
      <c r="D35" s="129"/>
      <c r="E35" s="129"/>
      <c r="F35" s="129"/>
      <c r="G35" s="129"/>
      <c r="H35" s="17"/>
      <c r="I35" s="17"/>
      <c r="J35" s="25"/>
      <c r="K35" s="23"/>
    </row>
    <row r="36" spans="1:7" ht="16.5">
      <c r="A36" s="129" t="s">
        <v>5</v>
      </c>
      <c r="B36" s="129"/>
      <c r="C36" s="129"/>
      <c r="D36" s="129"/>
      <c r="E36" s="129"/>
      <c r="F36" s="129"/>
      <c r="G36" s="129"/>
    </row>
    <row r="37" spans="1:7" ht="19.5">
      <c r="A37" s="130" t="s">
        <v>6</v>
      </c>
      <c r="B37" s="130"/>
      <c r="C37" s="130"/>
      <c r="D37" s="19"/>
      <c r="E37" s="131" t="s">
        <v>7</v>
      </c>
      <c r="F37" s="131"/>
      <c r="G37" s="131"/>
    </row>
  </sheetData>
  <sheetProtection/>
  <mergeCells count="22">
    <mergeCell ref="A35:G35"/>
    <mergeCell ref="A36:G36"/>
    <mergeCell ref="G3:H3"/>
    <mergeCell ref="A3:A4"/>
    <mergeCell ref="E3:E4"/>
    <mergeCell ref="F3:F4"/>
    <mergeCell ref="A37:C37"/>
    <mergeCell ref="E37:G37"/>
    <mergeCell ref="I3:I4"/>
    <mergeCell ref="A33:G33"/>
    <mergeCell ref="A34:G34"/>
    <mergeCell ref="O3:Z3"/>
    <mergeCell ref="M3:M4"/>
    <mergeCell ref="B3:B4"/>
    <mergeCell ref="C3:C4"/>
    <mergeCell ref="N3:N4"/>
    <mergeCell ref="A1:L1"/>
    <mergeCell ref="A2:L2"/>
    <mergeCell ref="K3:K4"/>
    <mergeCell ref="L3:L4"/>
    <mergeCell ref="J3:J4"/>
    <mergeCell ref="D3:D4"/>
  </mergeCells>
  <printOptions horizontalCentered="1"/>
  <pageMargins left="0.3937007874015748" right="0.3937007874015748" top="0.5905511811023623" bottom="0.5905511811023623" header="0.1968503937007874" footer="0.1968503937007874"/>
  <pageSetup blackAndWhite="1" horizontalDpi="600" verticalDpi="600" orientation="landscape" paperSize="9" scale="75" r:id="rId1"/>
  <headerFooter alignWithMargins="0">
    <oddHeader>&amp;R18215-</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AL106"/>
  <sheetViews>
    <sheetView zoomScalePageLayoutView="0" workbookViewId="0" topLeftCell="A1">
      <pane xSplit="3" ySplit="4" topLeftCell="D73" activePane="bottomRight" state="frozen"/>
      <selection pane="topLeft" activeCell="A1" sqref="A1"/>
      <selection pane="topRight" activeCell="D1" sqref="D1"/>
      <selection pane="bottomLeft" activeCell="A5" sqref="A5"/>
      <selection pane="bottomRight" activeCell="B74" sqref="B74:F74"/>
    </sheetView>
  </sheetViews>
  <sheetFormatPr defaultColWidth="9.00390625" defaultRowHeight="16.5"/>
  <cols>
    <col min="1" max="1" width="5.50390625" style="91" bestFit="1" customWidth="1"/>
    <col min="2" max="2" width="36.00390625" style="17" customWidth="1"/>
    <col min="3" max="3" width="11.625" style="25" bestFit="1" customWidth="1"/>
    <col min="4" max="4" width="27.75390625" style="17" customWidth="1"/>
    <col min="5" max="5" width="19.75390625" style="17" customWidth="1"/>
    <col min="6" max="6" width="12.875" style="17" bestFit="1" customWidth="1"/>
    <col min="7" max="7" width="11.75390625" style="17" bestFit="1" customWidth="1"/>
    <col min="8" max="8" width="12.875" style="17" bestFit="1" customWidth="1"/>
    <col min="9" max="9" width="10.625" style="17" customWidth="1"/>
    <col min="10" max="10" width="8.875" style="25" customWidth="1"/>
    <col min="11" max="11" width="11.75390625" style="72" bestFit="1" customWidth="1"/>
    <col min="12" max="12" width="16.625" style="81" customWidth="1"/>
    <col min="13" max="13" width="9.00390625" style="91" customWidth="1"/>
    <col min="14" max="14" width="12.625" style="91" hidden="1" customWidth="1"/>
    <col min="15" max="15" width="9.00390625" style="92" customWidth="1"/>
    <col min="16" max="16" width="12.25390625" style="93" hidden="1" customWidth="1"/>
    <col min="17" max="19" width="0" style="93" hidden="1" customWidth="1"/>
    <col min="20" max="21" width="10.50390625" style="93" hidden="1" customWidth="1"/>
    <col min="22" max="24" width="0" style="93" hidden="1" customWidth="1"/>
    <col min="25" max="25" width="10.50390625" style="93" bestFit="1" customWidth="1"/>
    <col min="26" max="27" width="9.00390625" style="93" customWidth="1"/>
    <col min="28" max="33" width="10.50390625" style="81" bestFit="1" customWidth="1"/>
    <col min="34" max="16384" width="9.00390625" style="81" customWidth="1"/>
  </cols>
  <sheetData>
    <row r="1" spans="1:27" s="80" customFormat="1" ht="21">
      <c r="A1" s="125" t="s">
        <v>8</v>
      </c>
      <c r="B1" s="125"/>
      <c r="C1" s="125"/>
      <c r="D1" s="125"/>
      <c r="E1" s="125"/>
      <c r="F1" s="125"/>
      <c r="G1" s="125"/>
      <c r="H1" s="125"/>
      <c r="I1" s="125"/>
      <c r="J1" s="125"/>
      <c r="K1" s="125"/>
      <c r="L1" s="125"/>
      <c r="M1" s="77"/>
      <c r="N1" s="77"/>
      <c r="O1" s="78"/>
      <c r="P1" s="79"/>
      <c r="Q1" s="79"/>
      <c r="R1" s="79"/>
      <c r="S1" s="79"/>
      <c r="T1" s="79"/>
      <c r="U1" s="79"/>
      <c r="V1" s="79"/>
      <c r="W1" s="79"/>
      <c r="X1" s="79"/>
      <c r="Y1" s="79"/>
      <c r="Z1" s="79"/>
      <c r="AA1" s="79"/>
    </row>
    <row r="2" spans="1:27" s="80" customFormat="1" ht="19.5">
      <c r="A2" s="126" t="s">
        <v>779</v>
      </c>
      <c r="B2" s="126"/>
      <c r="C2" s="126"/>
      <c r="D2" s="126"/>
      <c r="E2" s="126"/>
      <c r="F2" s="126"/>
      <c r="G2" s="126"/>
      <c r="H2" s="126"/>
      <c r="I2" s="126"/>
      <c r="J2" s="126"/>
      <c r="K2" s="126"/>
      <c r="L2" s="126"/>
      <c r="M2" s="77"/>
      <c r="N2" s="77"/>
      <c r="O2" s="78"/>
      <c r="P2" s="79"/>
      <c r="Q2" s="79"/>
      <c r="R2" s="79"/>
      <c r="S2" s="79"/>
      <c r="T2" s="79"/>
      <c r="U2" s="79"/>
      <c r="V2" s="79"/>
      <c r="W2" s="79"/>
      <c r="X2" s="79"/>
      <c r="Y2" s="79"/>
      <c r="Z2" s="79"/>
      <c r="AA2" s="79"/>
    </row>
    <row r="3" spans="1:27" s="80" customFormat="1" ht="16.5">
      <c r="A3" s="127" t="s">
        <v>514</v>
      </c>
      <c r="B3" s="120" t="s">
        <v>46</v>
      </c>
      <c r="C3" s="120" t="s">
        <v>591</v>
      </c>
      <c r="D3" s="120" t="s">
        <v>48</v>
      </c>
      <c r="E3" s="120" t="s">
        <v>49</v>
      </c>
      <c r="F3" s="120" t="s">
        <v>50</v>
      </c>
      <c r="G3" s="120" t="s">
        <v>0</v>
      </c>
      <c r="H3" s="120"/>
      <c r="I3" s="120" t="s">
        <v>51</v>
      </c>
      <c r="J3" s="120" t="s">
        <v>55</v>
      </c>
      <c r="K3" s="121" t="s">
        <v>56</v>
      </c>
      <c r="L3" s="120" t="s">
        <v>52</v>
      </c>
      <c r="M3" s="124" t="s">
        <v>119</v>
      </c>
      <c r="N3" s="120" t="s">
        <v>220</v>
      </c>
      <c r="O3" s="120" t="s">
        <v>140</v>
      </c>
      <c r="P3" s="120" t="s">
        <v>141</v>
      </c>
      <c r="Q3" s="120"/>
      <c r="R3" s="120"/>
      <c r="S3" s="120"/>
      <c r="T3" s="120"/>
      <c r="U3" s="120"/>
      <c r="V3" s="120"/>
      <c r="W3" s="120"/>
      <c r="X3" s="120"/>
      <c r="Y3" s="120"/>
      <c r="Z3" s="120"/>
      <c r="AA3" s="120"/>
    </row>
    <row r="4" spans="1:27" s="80" customFormat="1" ht="33">
      <c r="A4" s="128"/>
      <c r="B4" s="120"/>
      <c r="C4" s="120"/>
      <c r="D4" s="120"/>
      <c r="E4" s="120"/>
      <c r="F4" s="120"/>
      <c r="G4" s="7" t="s">
        <v>53</v>
      </c>
      <c r="H4" s="7" t="s">
        <v>54</v>
      </c>
      <c r="I4" s="120"/>
      <c r="J4" s="120"/>
      <c r="K4" s="121"/>
      <c r="L4" s="120"/>
      <c r="M4" s="124"/>
      <c r="N4" s="120"/>
      <c r="O4" s="120"/>
      <c r="P4" s="35" t="s">
        <v>142</v>
      </c>
      <c r="Q4" s="35" t="s">
        <v>129</v>
      </c>
      <c r="R4" s="35" t="s">
        <v>130</v>
      </c>
      <c r="S4" s="35" t="s">
        <v>131</v>
      </c>
      <c r="T4" s="35" t="s">
        <v>132</v>
      </c>
      <c r="U4" s="35" t="s">
        <v>133</v>
      </c>
      <c r="V4" s="35" t="s">
        <v>134</v>
      </c>
      <c r="W4" s="35" t="s">
        <v>135</v>
      </c>
      <c r="X4" s="35" t="s">
        <v>136</v>
      </c>
      <c r="Y4" s="35" t="s">
        <v>137</v>
      </c>
      <c r="Z4" s="35" t="s">
        <v>138</v>
      </c>
      <c r="AA4" s="35" t="s">
        <v>139</v>
      </c>
    </row>
    <row r="5" spans="1:27" ht="82.5">
      <c r="A5" s="8">
        <v>1</v>
      </c>
      <c r="B5" s="1" t="s">
        <v>614</v>
      </c>
      <c r="C5" s="8" t="s">
        <v>10</v>
      </c>
      <c r="D5" s="2" t="s">
        <v>58</v>
      </c>
      <c r="E5" s="1" t="s">
        <v>145</v>
      </c>
      <c r="F5" s="94">
        <v>159585</v>
      </c>
      <c r="G5" s="94">
        <f>Y5</f>
        <v>159585</v>
      </c>
      <c r="H5" s="94">
        <f>SUM(P5:Y5)</f>
        <v>159585</v>
      </c>
      <c r="I5" s="95">
        <f>F5-H5</f>
        <v>0</v>
      </c>
      <c r="J5" s="57">
        <v>1081231</v>
      </c>
      <c r="K5" s="69">
        <v>43752</v>
      </c>
      <c r="L5" s="1" t="s">
        <v>211</v>
      </c>
      <c r="M5" s="105" t="s">
        <v>57</v>
      </c>
      <c r="N5" s="26"/>
      <c r="O5" s="53"/>
      <c r="P5" s="36">
        <v>0</v>
      </c>
      <c r="Q5" s="36"/>
      <c r="R5" s="36"/>
      <c r="S5" s="36"/>
      <c r="T5" s="36"/>
      <c r="U5" s="36"/>
      <c r="V5" s="36"/>
      <c r="W5" s="36"/>
      <c r="X5" s="36"/>
      <c r="Y5" s="36">
        <v>159585</v>
      </c>
      <c r="Z5" s="36"/>
      <c r="AA5" s="36"/>
    </row>
    <row r="6" spans="1:27" ht="82.5">
      <c r="A6" s="8">
        <v>2</v>
      </c>
      <c r="B6" s="1" t="s">
        <v>615</v>
      </c>
      <c r="C6" s="8" t="s">
        <v>14</v>
      </c>
      <c r="D6" s="2" t="s">
        <v>236</v>
      </c>
      <c r="E6" s="1" t="s">
        <v>593</v>
      </c>
      <c r="F6" s="94">
        <f>309395+388387</f>
        <v>697782</v>
      </c>
      <c r="G6" s="94">
        <f aca="true" t="shared" si="0" ref="G6:G71">Y6</f>
        <v>0</v>
      </c>
      <c r="H6" s="94">
        <f aca="true" t="shared" si="1" ref="H6:H71">SUM(P6:Y6)</f>
        <v>697782</v>
      </c>
      <c r="I6" s="95">
        <f aca="true" t="shared" si="2" ref="I6:I71">F6-H6</f>
        <v>0</v>
      </c>
      <c r="J6" s="38" t="s">
        <v>59</v>
      </c>
      <c r="K6" s="69">
        <v>43671</v>
      </c>
      <c r="L6" s="1" t="s">
        <v>64</v>
      </c>
      <c r="M6" s="105" t="s">
        <v>121</v>
      </c>
      <c r="N6" s="26"/>
      <c r="O6" s="53"/>
      <c r="P6" s="36">
        <v>75866</v>
      </c>
      <c r="Q6" s="36"/>
      <c r="R6" s="36">
        <v>106239</v>
      </c>
      <c r="S6" s="36">
        <v>109619</v>
      </c>
      <c r="T6" s="36">
        <v>109985</v>
      </c>
      <c r="U6" s="36">
        <v>131264</v>
      </c>
      <c r="V6" s="36">
        <f>86573+78236</f>
        <v>164809</v>
      </c>
      <c r="W6" s="36"/>
      <c r="X6" s="36"/>
      <c r="Y6" s="36"/>
      <c r="Z6" s="36"/>
      <c r="AA6" s="36"/>
    </row>
    <row r="7" spans="1:27" ht="66">
      <c r="A7" s="8">
        <v>3</v>
      </c>
      <c r="B7" s="1" t="s">
        <v>15</v>
      </c>
      <c r="C7" s="8" t="s">
        <v>16</v>
      </c>
      <c r="D7" s="2" t="s">
        <v>616</v>
      </c>
      <c r="E7" s="1" t="s">
        <v>594</v>
      </c>
      <c r="F7" s="94">
        <f>130000+338881</f>
        <v>468881</v>
      </c>
      <c r="G7" s="94">
        <f t="shared" si="0"/>
        <v>0</v>
      </c>
      <c r="H7" s="94">
        <f t="shared" si="1"/>
        <v>468881</v>
      </c>
      <c r="I7" s="95">
        <f t="shared" si="2"/>
        <v>0</v>
      </c>
      <c r="J7" s="38" t="s">
        <v>59</v>
      </c>
      <c r="K7" s="70">
        <v>43704</v>
      </c>
      <c r="L7" s="1" t="s">
        <v>242</v>
      </c>
      <c r="M7" s="105" t="s">
        <v>121</v>
      </c>
      <c r="N7" s="26"/>
      <c r="O7" s="53"/>
      <c r="P7" s="36">
        <v>113165</v>
      </c>
      <c r="Q7" s="36"/>
      <c r="R7" s="36">
        <v>150572</v>
      </c>
      <c r="S7" s="36">
        <v>54171</v>
      </c>
      <c r="T7" s="36">
        <v>54171</v>
      </c>
      <c r="U7" s="36">
        <v>54171</v>
      </c>
      <c r="V7" s="36">
        <v>8905</v>
      </c>
      <c r="W7" s="36">
        <v>30690</v>
      </c>
      <c r="X7" s="36">
        <v>3036</v>
      </c>
      <c r="Y7" s="36"/>
      <c r="Z7" s="36"/>
      <c r="AA7" s="36"/>
    </row>
    <row r="8" spans="1:27" ht="99">
      <c r="A8" s="8">
        <v>4</v>
      </c>
      <c r="B8" s="1" t="s">
        <v>67</v>
      </c>
      <c r="C8" s="8" t="s">
        <v>17</v>
      </c>
      <c r="D8" s="2" t="s">
        <v>18</v>
      </c>
      <c r="E8" s="1" t="s">
        <v>148</v>
      </c>
      <c r="F8" s="94">
        <v>2800</v>
      </c>
      <c r="G8" s="94">
        <f t="shared" si="0"/>
        <v>0</v>
      </c>
      <c r="H8" s="94">
        <f t="shared" si="1"/>
        <v>2800</v>
      </c>
      <c r="I8" s="95">
        <f t="shared" si="2"/>
        <v>0</v>
      </c>
      <c r="J8" s="38" t="s">
        <v>68</v>
      </c>
      <c r="K8" s="70"/>
      <c r="L8" s="1" t="s">
        <v>71</v>
      </c>
      <c r="M8" s="105" t="s">
        <v>122</v>
      </c>
      <c r="N8" s="26"/>
      <c r="O8" s="53"/>
      <c r="P8" s="36">
        <v>2800</v>
      </c>
      <c r="Q8" s="36"/>
      <c r="R8" s="36"/>
      <c r="S8" s="36"/>
      <c r="T8" s="36"/>
      <c r="U8" s="36"/>
      <c r="V8" s="36"/>
      <c r="W8" s="36"/>
      <c r="X8" s="36"/>
      <c r="Y8" s="36"/>
      <c r="Z8" s="36"/>
      <c r="AA8" s="36"/>
    </row>
    <row r="9" spans="1:27" ht="66">
      <c r="A9" s="8">
        <v>5</v>
      </c>
      <c r="B9" s="1" t="s">
        <v>69</v>
      </c>
      <c r="C9" s="8" t="s">
        <v>19</v>
      </c>
      <c r="D9" s="2" t="s">
        <v>251</v>
      </c>
      <c r="E9" s="1" t="s">
        <v>152</v>
      </c>
      <c r="F9" s="94">
        <f>45500+50000</f>
        <v>95500</v>
      </c>
      <c r="G9" s="94">
        <f t="shared" si="0"/>
        <v>0</v>
      </c>
      <c r="H9" s="94">
        <f t="shared" si="1"/>
        <v>95500</v>
      </c>
      <c r="I9" s="95">
        <f t="shared" si="2"/>
        <v>0</v>
      </c>
      <c r="J9" s="38" t="s">
        <v>59</v>
      </c>
      <c r="K9" s="69">
        <v>43663</v>
      </c>
      <c r="L9" s="1" t="s">
        <v>70</v>
      </c>
      <c r="M9" s="105" t="s">
        <v>121</v>
      </c>
      <c r="N9" s="74" t="s">
        <v>712</v>
      </c>
      <c r="O9" s="53"/>
      <c r="P9" s="36">
        <v>0</v>
      </c>
      <c r="Q9" s="36"/>
      <c r="R9" s="36"/>
      <c r="S9" s="36"/>
      <c r="T9" s="36">
        <v>1631</v>
      </c>
      <c r="U9" s="36">
        <v>47326</v>
      </c>
      <c r="V9" s="36">
        <v>46543</v>
      </c>
      <c r="W9" s="36"/>
      <c r="X9" s="36"/>
      <c r="Y9" s="36"/>
      <c r="Z9" s="36"/>
      <c r="AA9" s="36"/>
    </row>
    <row r="10" spans="1:27" ht="66">
      <c r="A10" s="8">
        <v>6</v>
      </c>
      <c r="B10" s="1" t="s">
        <v>72</v>
      </c>
      <c r="C10" s="8" t="s">
        <v>21</v>
      </c>
      <c r="D10" s="2" t="s">
        <v>585</v>
      </c>
      <c r="E10" s="1" t="s">
        <v>596</v>
      </c>
      <c r="F10" s="94">
        <f>24310</f>
        <v>24310</v>
      </c>
      <c r="G10" s="94">
        <f t="shared" si="0"/>
        <v>0</v>
      </c>
      <c r="H10" s="94">
        <f t="shared" si="1"/>
        <v>24310</v>
      </c>
      <c r="I10" s="95">
        <f t="shared" si="2"/>
        <v>0</v>
      </c>
      <c r="J10" s="38" t="s">
        <v>59</v>
      </c>
      <c r="K10" s="69"/>
      <c r="L10" s="1" t="s">
        <v>215</v>
      </c>
      <c r="M10" s="105" t="s">
        <v>123</v>
      </c>
      <c r="N10" s="26"/>
      <c r="O10" s="53"/>
      <c r="P10" s="36">
        <v>4500</v>
      </c>
      <c r="Q10" s="36"/>
      <c r="R10" s="36">
        <v>4960</v>
      </c>
      <c r="S10" s="36"/>
      <c r="T10" s="36">
        <v>12600</v>
      </c>
      <c r="U10" s="36">
        <v>2250</v>
      </c>
      <c r="V10" s="36"/>
      <c r="W10" s="36"/>
      <c r="X10" s="36"/>
      <c r="Y10" s="36"/>
      <c r="Z10" s="36"/>
      <c r="AA10" s="36"/>
    </row>
    <row r="11" spans="1:27" ht="49.5">
      <c r="A11" s="8">
        <v>7</v>
      </c>
      <c r="B11" s="1"/>
      <c r="C11" s="8" t="s">
        <v>21</v>
      </c>
      <c r="D11" s="2" t="s">
        <v>584</v>
      </c>
      <c r="E11" s="1" t="s">
        <v>586</v>
      </c>
      <c r="F11" s="94">
        <v>3000</v>
      </c>
      <c r="G11" s="94">
        <f t="shared" si="0"/>
        <v>0</v>
      </c>
      <c r="H11" s="94">
        <f t="shared" si="1"/>
        <v>3000</v>
      </c>
      <c r="I11" s="95">
        <f t="shared" si="2"/>
        <v>0</v>
      </c>
      <c r="J11" s="38"/>
      <c r="K11" s="69"/>
      <c r="L11" s="1"/>
      <c r="M11" s="105" t="s">
        <v>123</v>
      </c>
      <c r="N11" s="26"/>
      <c r="O11" s="53"/>
      <c r="P11" s="36"/>
      <c r="Q11" s="36"/>
      <c r="R11" s="36"/>
      <c r="S11" s="36"/>
      <c r="T11" s="36"/>
      <c r="U11" s="36"/>
      <c r="V11" s="36">
        <v>3000</v>
      </c>
      <c r="W11" s="36"/>
      <c r="X11" s="36"/>
      <c r="Y11" s="36"/>
      <c r="Z11" s="36"/>
      <c r="AA11" s="36"/>
    </row>
    <row r="12" spans="1:27" ht="66">
      <c r="A12" s="8">
        <v>8</v>
      </c>
      <c r="B12" s="1" t="s">
        <v>75</v>
      </c>
      <c r="C12" s="8" t="s">
        <v>22</v>
      </c>
      <c r="D12" s="2" t="s">
        <v>77</v>
      </c>
      <c r="E12" s="1" t="s">
        <v>154</v>
      </c>
      <c r="F12" s="94">
        <v>18100</v>
      </c>
      <c r="G12" s="94">
        <f t="shared" si="0"/>
        <v>0</v>
      </c>
      <c r="H12" s="94">
        <f t="shared" si="1"/>
        <v>18100</v>
      </c>
      <c r="I12" s="95">
        <f t="shared" si="2"/>
        <v>0</v>
      </c>
      <c r="J12" s="38">
        <v>1080930</v>
      </c>
      <c r="K12" s="69"/>
      <c r="L12" s="1" t="s">
        <v>76</v>
      </c>
      <c r="M12" s="105" t="s">
        <v>121</v>
      </c>
      <c r="N12" s="26"/>
      <c r="O12" s="53"/>
      <c r="P12" s="36">
        <v>3714</v>
      </c>
      <c r="Q12" s="36"/>
      <c r="R12" s="36"/>
      <c r="S12" s="36">
        <v>14000</v>
      </c>
      <c r="T12" s="36"/>
      <c r="U12" s="36"/>
      <c r="V12" s="36"/>
      <c r="W12" s="36">
        <v>386</v>
      </c>
      <c r="X12" s="36"/>
      <c r="Y12" s="36"/>
      <c r="Z12" s="36"/>
      <c r="AA12" s="36"/>
    </row>
    <row r="13" spans="1:27" ht="66">
      <c r="A13" s="8">
        <v>9</v>
      </c>
      <c r="B13" s="1" t="s">
        <v>23</v>
      </c>
      <c r="C13" s="8" t="s">
        <v>24</v>
      </c>
      <c r="D13" s="2" t="s">
        <v>80</v>
      </c>
      <c r="E13" s="1" t="s">
        <v>597</v>
      </c>
      <c r="F13" s="94">
        <v>4885</v>
      </c>
      <c r="G13" s="94">
        <f t="shared" si="0"/>
        <v>0</v>
      </c>
      <c r="H13" s="94">
        <f t="shared" si="1"/>
        <v>4885</v>
      </c>
      <c r="I13" s="95">
        <f t="shared" si="2"/>
        <v>0</v>
      </c>
      <c r="J13" s="38" t="s">
        <v>79</v>
      </c>
      <c r="K13" s="69">
        <v>43704</v>
      </c>
      <c r="L13" s="1" t="s">
        <v>622</v>
      </c>
      <c r="M13" s="105" t="s">
        <v>121</v>
      </c>
      <c r="N13" s="26"/>
      <c r="O13" s="53"/>
      <c r="P13" s="36">
        <v>0</v>
      </c>
      <c r="Q13" s="36"/>
      <c r="R13" s="36"/>
      <c r="S13" s="36"/>
      <c r="T13" s="36"/>
      <c r="U13" s="36">
        <v>4885</v>
      </c>
      <c r="V13" s="36"/>
      <c r="W13" s="36"/>
      <c r="X13" s="36"/>
      <c r="Y13" s="36"/>
      <c r="Z13" s="36"/>
      <c r="AA13" s="36"/>
    </row>
    <row r="14" spans="1:27" ht="66">
      <c r="A14" s="8">
        <v>10</v>
      </c>
      <c r="B14" s="1" t="s">
        <v>82</v>
      </c>
      <c r="C14" s="8" t="s">
        <v>25</v>
      </c>
      <c r="D14" s="11" t="s">
        <v>81</v>
      </c>
      <c r="E14" s="1" t="s">
        <v>84</v>
      </c>
      <c r="F14" s="94">
        <v>10273</v>
      </c>
      <c r="G14" s="94">
        <f t="shared" si="0"/>
        <v>0</v>
      </c>
      <c r="H14" s="94">
        <f t="shared" si="1"/>
        <v>10273</v>
      </c>
      <c r="I14" s="95">
        <f t="shared" si="2"/>
        <v>0</v>
      </c>
      <c r="J14" s="38" t="s">
        <v>59</v>
      </c>
      <c r="K14" s="69">
        <v>43704</v>
      </c>
      <c r="L14" s="1" t="s">
        <v>621</v>
      </c>
      <c r="M14" s="105" t="s">
        <v>121</v>
      </c>
      <c r="N14" s="26"/>
      <c r="O14" s="53"/>
      <c r="P14" s="36">
        <v>0</v>
      </c>
      <c r="Q14" s="36"/>
      <c r="R14" s="36"/>
      <c r="S14" s="36"/>
      <c r="T14" s="36"/>
      <c r="U14" s="36">
        <v>6604</v>
      </c>
      <c r="V14" s="36"/>
      <c r="W14" s="36">
        <v>3669</v>
      </c>
      <c r="X14" s="36"/>
      <c r="Y14" s="36"/>
      <c r="Z14" s="36"/>
      <c r="AA14" s="36"/>
    </row>
    <row r="15" spans="1:27" ht="82.5">
      <c r="A15" s="8">
        <v>11</v>
      </c>
      <c r="B15" s="1" t="s">
        <v>90</v>
      </c>
      <c r="C15" s="8" t="s">
        <v>26</v>
      </c>
      <c r="D15" s="2" t="s">
        <v>171</v>
      </c>
      <c r="E15" s="1" t="s">
        <v>174</v>
      </c>
      <c r="F15" s="94">
        <v>93600</v>
      </c>
      <c r="G15" s="94">
        <f t="shared" si="0"/>
        <v>0</v>
      </c>
      <c r="H15" s="94">
        <f t="shared" si="1"/>
        <v>93600</v>
      </c>
      <c r="I15" s="95">
        <f t="shared" si="2"/>
        <v>0</v>
      </c>
      <c r="J15" s="38" t="s">
        <v>59</v>
      </c>
      <c r="K15" s="69">
        <v>43725</v>
      </c>
      <c r="L15" s="1" t="s">
        <v>216</v>
      </c>
      <c r="M15" s="105" t="s">
        <v>121</v>
      </c>
      <c r="N15" s="26"/>
      <c r="O15" s="53" t="s">
        <v>143</v>
      </c>
      <c r="P15" s="36">
        <v>91800</v>
      </c>
      <c r="Q15" s="36"/>
      <c r="R15" s="36"/>
      <c r="S15" s="36"/>
      <c r="T15" s="36"/>
      <c r="U15" s="36">
        <v>1800</v>
      </c>
      <c r="V15" s="36"/>
      <c r="W15" s="36"/>
      <c r="X15" s="36"/>
      <c r="Y15" s="36"/>
      <c r="Z15" s="36"/>
      <c r="AA15" s="36"/>
    </row>
    <row r="16" spans="1:27" ht="99">
      <c r="A16" s="8">
        <v>12</v>
      </c>
      <c r="B16" s="1" t="s">
        <v>91</v>
      </c>
      <c r="C16" s="8" t="s">
        <v>27</v>
      </c>
      <c r="D16" s="2" t="s">
        <v>617</v>
      </c>
      <c r="E16" s="1" t="s">
        <v>598</v>
      </c>
      <c r="F16" s="94">
        <v>1788</v>
      </c>
      <c r="G16" s="94">
        <f t="shared" si="0"/>
        <v>0</v>
      </c>
      <c r="H16" s="94">
        <f t="shared" si="1"/>
        <v>1788</v>
      </c>
      <c r="I16" s="95">
        <f t="shared" si="2"/>
        <v>0</v>
      </c>
      <c r="J16" s="38" t="s">
        <v>59</v>
      </c>
      <c r="K16" s="69">
        <v>43725</v>
      </c>
      <c r="L16" s="1" t="s">
        <v>86</v>
      </c>
      <c r="M16" s="105" t="s">
        <v>121</v>
      </c>
      <c r="N16" s="26"/>
      <c r="O16" s="53" t="s">
        <v>143</v>
      </c>
      <c r="P16" s="36">
        <v>1756</v>
      </c>
      <c r="Q16" s="36"/>
      <c r="R16" s="36"/>
      <c r="S16" s="36"/>
      <c r="T16" s="36"/>
      <c r="U16" s="36">
        <v>32</v>
      </c>
      <c r="V16" s="36"/>
      <c r="W16" s="36"/>
      <c r="X16" s="36"/>
      <c r="Y16" s="36"/>
      <c r="Z16" s="36"/>
      <c r="AA16" s="36"/>
    </row>
    <row r="17" spans="1:27" ht="82.5">
      <c r="A17" s="8">
        <v>13</v>
      </c>
      <c r="B17" s="1" t="s">
        <v>91</v>
      </c>
      <c r="C17" s="8" t="s">
        <v>28</v>
      </c>
      <c r="D17" s="2" t="s">
        <v>698</v>
      </c>
      <c r="E17" s="1" t="s">
        <v>599</v>
      </c>
      <c r="F17" s="94">
        <v>28703</v>
      </c>
      <c r="G17" s="94">
        <f t="shared" si="0"/>
        <v>0</v>
      </c>
      <c r="H17" s="94">
        <f t="shared" si="1"/>
        <v>28703</v>
      </c>
      <c r="I17" s="95">
        <f t="shared" si="2"/>
        <v>0</v>
      </c>
      <c r="J17" s="38" t="s">
        <v>59</v>
      </c>
      <c r="K17" s="69">
        <v>43732</v>
      </c>
      <c r="L17" s="1" t="s">
        <v>87</v>
      </c>
      <c r="M17" s="105" t="s">
        <v>121</v>
      </c>
      <c r="N17" s="26"/>
      <c r="O17" s="53"/>
      <c r="P17" s="36">
        <v>0</v>
      </c>
      <c r="Q17" s="36"/>
      <c r="R17" s="36">
        <v>7065</v>
      </c>
      <c r="S17" s="36"/>
      <c r="T17" s="36"/>
      <c r="U17" s="36"/>
      <c r="V17" s="36"/>
      <c r="W17" s="36"/>
      <c r="X17" s="36">
        <v>21638</v>
      </c>
      <c r="Y17" s="36"/>
      <c r="Z17" s="36"/>
      <c r="AA17" s="36"/>
    </row>
    <row r="18" spans="1:27" ht="99">
      <c r="A18" s="8">
        <v>14</v>
      </c>
      <c r="B18" s="1" t="s">
        <v>91</v>
      </c>
      <c r="C18" s="8" t="s">
        <v>29</v>
      </c>
      <c r="D18" s="2" t="s">
        <v>207</v>
      </c>
      <c r="E18" s="1" t="s">
        <v>599</v>
      </c>
      <c r="F18" s="94">
        <f>33000</f>
        <v>33000</v>
      </c>
      <c r="G18" s="94">
        <f t="shared" si="0"/>
        <v>0</v>
      </c>
      <c r="H18" s="94">
        <f t="shared" si="1"/>
        <v>33000</v>
      </c>
      <c r="I18" s="95">
        <f t="shared" si="2"/>
        <v>0</v>
      </c>
      <c r="J18" s="38" t="s">
        <v>59</v>
      </c>
      <c r="K18" s="69">
        <v>43732</v>
      </c>
      <c r="L18" s="1"/>
      <c r="M18" s="105" t="s">
        <v>368</v>
      </c>
      <c r="N18" s="26"/>
      <c r="O18" s="53"/>
      <c r="P18" s="36">
        <v>0</v>
      </c>
      <c r="Q18" s="36"/>
      <c r="R18" s="36"/>
      <c r="S18" s="36"/>
      <c r="T18" s="36"/>
      <c r="U18" s="36"/>
      <c r="V18" s="36">
        <v>23828</v>
      </c>
      <c r="W18" s="36"/>
      <c r="X18" s="36">
        <v>9172</v>
      </c>
      <c r="Y18" s="36"/>
      <c r="Z18" s="36"/>
      <c r="AA18" s="36"/>
    </row>
    <row r="19" spans="1:27" ht="66">
      <c r="A19" s="8">
        <v>15</v>
      </c>
      <c r="B19" s="1" t="s">
        <v>91</v>
      </c>
      <c r="C19" s="8" t="s">
        <v>29</v>
      </c>
      <c r="D19" s="2" t="s">
        <v>714</v>
      </c>
      <c r="E19" s="1" t="s">
        <v>599</v>
      </c>
      <c r="F19" s="94">
        <v>20000</v>
      </c>
      <c r="G19" s="94">
        <f t="shared" si="0"/>
        <v>0</v>
      </c>
      <c r="H19" s="94">
        <f t="shared" si="1"/>
        <v>20000</v>
      </c>
      <c r="I19" s="95">
        <f t="shared" si="2"/>
        <v>0</v>
      </c>
      <c r="J19" s="38" t="s">
        <v>59</v>
      </c>
      <c r="K19" s="69">
        <v>43671</v>
      </c>
      <c r="L19" s="1" t="s">
        <v>715</v>
      </c>
      <c r="M19" s="105" t="s">
        <v>121</v>
      </c>
      <c r="N19" s="74" t="s">
        <v>719</v>
      </c>
      <c r="O19" s="53"/>
      <c r="P19" s="36"/>
      <c r="Q19" s="36"/>
      <c r="R19" s="36">
        <v>2038</v>
      </c>
      <c r="S19" s="36"/>
      <c r="T19" s="36">
        <v>6115</v>
      </c>
      <c r="U19" s="36"/>
      <c r="V19" s="36">
        <v>11847</v>
      </c>
      <c r="W19" s="36"/>
      <c r="X19" s="36"/>
      <c r="Y19" s="36"/>
      <c r="Z19" s="36"/>
      <c r="AA19" s="36"/>
    </row>
    <row r="20" spans="1:27" ht="82.5">
      <c r="A20" s="8">
        <v>16</v>
      </c>
      <c r="B20" s="1" t="s">
        <v>94</v>
      </c>
      <c r="C20" s="8" t="s">
        <v>30</v>
      </c>
      <c r="D20" s="11" t="s">
        <v>93</v>
      </c>
      <c r="E20" s="1" t="s">
        <v>96</v>
      </c>
      <c r="F20" s="94">
        <v>120000</v>
      </c>
      <c r="G20" s="94">
        <f t="shared" si="0"/>
        <v>0</v>
      </c>
      <c r="H20" s="94">
        <f t="shared" si="1"/>
        <v>120000</v>
      </c>
      <c r="I20" s="95">
        <f t="shared" si="2"/>
        <v>0</v>
      </c>
      <c r="J20" s="38" t="s">
        <v>59</v>
      </c>
      <c r="K20" s="69">
        <v>43678</v>
      </c>
      <c r="L20" s="1" t="s">
        <v>95</v>
      </c>
      <c r="M20" s="105" t="s">
        <v>121</v>
      </c>
      <c r="N20" s="26"/>
      <c r="O20" s="53"/>
      <c r="P20" s="36">
        <v>0</v>
      </c>
      <c r="Q20" s="36"/>
      <c r="R20" s="36"/>
      <c r="S20" s="36"/>
      <c r="T20" s="36"/>
      <c r="U20" s="36"/>
      <c r="V20" s="36">
        <v>11203</v>
      </c>
      <c r="W20" s="36">
        <v>108797</v>
      </c>
      <c r="X20" s="36"/>
      <c r="Y20" s="36"/>
      <c r="Z20" s="36"/>
      <c r="AA20" s="36"/>
    </row>
    <row r="21" spans="1:27" ht="99">
      <c r="A21" s="8">
        <v>17</v>
      </c>
      <c r="B21" s="1" t="s">
        <v>497</v>
      </c>
      <c r="C21" s="8" t="s">
        <v>435</v>
      </c>
      <c r="D21" s="2" t="s">
        <v>541</v>
      </c>
      <c r="E21" s="1" t="s">
        <v>600</v>
      </c>
      <c r="F21" s="94">
        <f>140216-26400+275400</f>
        <v>389216</v>
      </c>
      <c r="G21" s="94">
        <f t="shared" si="0"/>
        <v>0</v>
      </c>
      <c r="H21" s="94">
        <f t="shared" si="1"/>
        <v>389216</v>
      </c>
      <c r="I21" s="95">
        <f t="shared" si="2"/>
        <v>0</v>
      </c>
      <c r="J21" s="38" t="s">
        <v>59</v>
      </c>
      <c r="K21" s="69">
        <v>43685</v>
      </c>
      <c r="L21" s="1" t="s">
        <v>620</v>
      </c>
      <c r="M21" s="105" t="s">
        <v>121</v>
      </c>
      <c r="N21" s="26"/>
      <c r="O21" s="53"/>
      <c r="P21" s="36">
        <v>13412</v>
      </c>
      <c r="Q21" s="36"/>
      <c r="R21" s="36">
        <v>28091</v>
      </c>
      <c r="S21" s="36">
        <v>32588</v>
      </c>
      <c r="T21" s="36">
        <v>93711</v>
      </c>
      <c r="U21" s="36">
        <v>67425</v>
      </c>
      <c r="V21" s="36">
        <v>69574</v>
      </c>
      <c r="W21" s="36">
        <v>84415</v>
      </c>
      <c r="X21" s="36"/>
      <c r="Y21" s="36"/>
      <c r="Z21" s="36"/>
      <c r="AA21" s="36"/>
    </row>
    <row r="22" spans="1:27" ht="66">
      <c r="A22" s="8">
        <v>18</v>
      </c>
      <c r="B22" s="1" t="s">
        <v>11</v>
      </c>
      <c r="C22" s="8" t="s">
        <v>62</v>
      </c>
      <c r="D22" s="11" t="s">
        <v>13</v>
      </c>
      <c r="E22" s="1" t="s">
        <v>159</v>
      </c>
      <c r="F22" s="94">
        <v>363151</v>
      </c>
      <c r="G22" s="94">
        <f t="shared" si="0"/>
        <v>0</v>
      </c>
      <c r="H22" s="94">
        <f t="shared" si="1"/>
        <v>363151</v>
      </c>
      <c r="I22" s="95">
        <f t="shared" si="2"/>
        <v>0</v>
      </c>
      <c r="J22" s="38" t="s">
        <v>59</v>
      </c>
      <c r="K22" s="69">
        <v>43685</v>
      </c>
      <c r="L22" s="1" t="s">
        <v>97</v>
      </c>
      <c r="M22" s="105" t="s">
        <v>121</v>
      </c>
      <c r="N22" s="63"/>
      <c r="O22" s="64" t="s">
        <v>301</v>
      </c>
      <c r="P22" s="36">
        <v>10550</v>
      </c>
      <c r="Q22" s="36"/>
      <c r="R22" s="36">
        <v>8806</v>
      </c>
      <c r="S22" s="36">
        <v>38229</v>
      </c>
      <c r="T22" s="36">
        <v>47182</v>
      </c>
      <c r="U22" s="36">
        <v>60083</v>
      </c>
      <c r="V22" s="36">
        <v>124719</v>
      </c>
      <c r="W22" s="36">
        <v>73582</v>
      </c>
      <c r="X22" s="36"/>
      <c r="Y22" s="36"/>
      <c r="Z22" s="36"/>
      <c r="AA22" s="36"/>
    </row>
    <row r="23" spans="1:27" ht="49.5">
      <c r="A23" s="8">
        <v>19</v>
      </c>
      <c r="B23" s="1" t="s">
        <v>100</v>
      </c>
      <c r="C23" s="8" t="s">
        <v>98</v>
      </c>
      <c r="D23" s="11" t="s">
        <v>99</v>
      </c>
      <c r="E23" s="1" t="s">
        <v>160</v>
      </c>
      <c r="F23" s="94">
        <v>10000</v>
      </c>
      <c r="G23" s="94">
        <f t="shared" si="0"/>
        <v>0</v>
      </c>
      <c r="H23" s="94">
        <f t="shared" si="1"/>
        <v>10000</v>
      </c>
      <c r="I23" s="95">
        <f t="shared" si="2"/>
        <v>0</v>
      </c>
      <c r="J23" s="38" t="s">
        <v>59</v>
      </c>
      <c r="K23" s="69"/>
      <c r="L23" s="1" t="s">
        <v>101</v>
      </c>
      <c r="M23" s="105" t="s">
        <v>124</v>
      </c>
      <c r="N23" s="74" t="s">
        <v>308</v>
      </c>
      <c r="O23" s="53"/>
      <c r="P23" s="36">
        <v>0</v>
      </c>
      <c r="Q23" s="36">
        <v>10000</v>
      </c>
      <c r="R23" s="36"/>
      <c r="S23" s="36"/>
      <c r="T23" s="36"/>
      <c r="U23" s="36"/>
      <c r="V23" s="36"/>
      <c r="W23" s="36"/>
      <c r="X23" s="36"/>
      <c r="Y23" s="36"/>
      <c r="Z23" s="36"/>
      <c r="AA23" s="36"/>
    </row>
    <row r="24" spans="1:27" ht="66">
      <c r="A24" s="8">
        <v>20</v>
      </c>
      <c r="B24" s="1" t="s">
        <v>725</v>
      </c>
      <c r="C24" s="8" t="s">
        <v>720</v>
      </c>
      <c r="D24" s="11" t="s">
        <v>721</v>
      </c>
      <c r="E24" s="1" t="s">
        <v>722</v>
      </c>
      <c r="F24" s="94">
        <v>216825</v>
      </c>
      <c r="G24" s="94">
        <f t="shared" si="0"/>
        <v>0</v>
      </c>
      <c r="H24" s="94">
        <f t="shared" si="1"/>
        <v>216825</v>
      </c>
      <c r="I24" s="95">
        <f t="shared" si="2"/>
        <v>0</v>
      </c>
      <c r="J24" s="38" t="s">
        <v>723</v>
      </c>
      <c r="K24" s="69">
        <v>43719</v>
      </c>
      <c r="L24" s="1"/>
      <c r="M24" s="105" t="s">
        <v>57</v>
      </c>
      <c r="N24" s="74"/>
      <c r="O24" s="53"/>
      <c r="P24" s="36"/>
      <c r="Q24" s="36"/>
      <c r="R24" s="36"/>
      <c r="S24" s="36"/>
      <c r="T24" s="36"/>
      <c r="U24" s="36"/>
      <c r="V24" s="36"/>
      <c r="W24" s="36"/>
      <c r="X24" s="36">
        <v>216825</v>
      </c>
      <c r="Y24" s="36"/>
      <c r="Z24" s="36"/>
      <c r="AA24" s="36"/>
    </row>
    <row r="25" spans="1:27" ht="82.5">
      <c r="A25" s="8">
        <v>21</v>
      </c>
      <c r="B25" s="1" t="s">
        <v>785</v>
      </c>
      <c r="C25" s="8" t="s">
        <v>780</v>
      </c>
      <c r="D25" s="11" t="s">
        <v>781</v>
      </c>
      <c r="E25" s="1" t="s">
        <v>782</v>
      </c>
      <c r="F25" s="94">
        <v>28800</v>
      </c>
      <c r="G25" s="94">
        <f>Y25</f>
        <v>1440</v>
      </c>
      <c r="H25" s="94">
        <f>SUM(P25:Y25)</f>
        <v>1440</v>
      </c>
      <c r="I25" s="95">
        <f>F25-H25</f>
        <v>27360</v>
      </c>
      <c r="J25" s="38" t="s">
        <v>784</v>
      </c>
      <c r="K25" s="69"/>
      <c r="L25" s="1"/>
      <c r="M25" s="106" t="s">
        <v>783</v>
      </c>
      <c r="N25" s="74"/>
      <c r="O25" s="53"/>
      <c r="P25" s="36"/>
      <c r="Q25" s="36"/>
      <c r="R25" s="36"/>
      <c r="S25" s="36"/>
      <c r="T25" s="36"/>
      <c r="U25" s="36"/>
      <c r="V25" s="36"/>
      <c r="W25" s="36"/>
      <c r="X25" s="36"/>
      <c r="Y25" s="36">
        <v>1440</v>
      </c>
      <c r="Z25" s="36"/>
      <c r="AA25" s="36"/>
    </row>
    <row r="26" spans="1:27" ht="132">
      <c r="A26" s="8">
        <v>22</v>
      </c>
      <c r="B26" s="1" t="s">
        <v>494</v>
      </c>
      <c r="C26" s="8" t="s">
        <v>437</v>
      </c>
      <c r="D26" s="11" t="s">
        <v>438</v>
      </c>
      <c r="E26" s="1" t="s">
        <v>440</v>
      </c>
      <c r="F26" s="94">
        <v>100000</v>
      </c>
      <c r="G26" s="94">
        <f t="shared" si="0"/>
        <v>0</v>
      </c>
      <c r="H26" s="94">
        <f t="shared" si="1"/>
        <v>100000</v>
      </c>
      <c r="I26" s="95">
        <f t="shared" si="2"/>
        <v>0</v>
      </c>
      <c r="J26" s="97" t="s">
        <v>441</v>
      </c>
      <c r="K26" s="101">
        <v>43643</v>
      </c>
      <c r="L26" s="1"/>
      <c r="M26" s="105" t="s">
        <v>123</v>
      </c>
      <c r="N26" s="101" t="s">
        <v>688</v>
      </c>
      <c r="O26" s="53"/>
      <c r="P26" s="36"/>
      <c r="Q26" s="36"/>
      <c r="R26" s="36"/>
      <c r="S26" s="36"/>
      <c r="T26" s="36">
        <v>57197</v>
      </c>
      <c r="U26" s="36">
        <v>42803</v>
      </c>
      <c r="V26" s="36"/>
      <c r="W26" s="36"/>
      <c r="X26" s="36"/>
      <c r="Y26" s="36"/>
      <c r="Z26" s="36"/>
      <c r="AA26" s="36"/>
    </row>
    <row r="27" spans="1:27" ht="148.5">
      <c r="A27" s="8">
        <v>23</v>
      </c>
      <c r="B27" s="1" t="s">
        <v>485</v>
      </c>
      <c r="C27" s="8" t="s">
        <v>437</v>
      </c>
      <c r="D27" s="11" t="s">
        <v>481</v>
      </c>
      <c r="E27" s="1" t="s">
        <v>484</v>
      </c>
      <c r="F27" s="94">
        <v>590000</v>
      </c>
      <c r="G27" s="94">
        <f t="shared" si="0"/>
        <v>0</v>
      </c>
      <c r="H27" s="94">
        <f t="shared" si="1"/>
        <v>590000</v>
      </c>
      <c r="I27" s="95">
        <f t="shared" si="2"/>
        <v>0</v>
      </c>
      <c r="J27" s="97" t="s">
        <v>482</v>
      </c>
      <c r="K27" s="69">
        <v>43601</v>
      </c>
      <c r="L27" s="1"/>
      <c r="M27" s="105" t="s">
        <v>57</v>
      </c>
      <c r="N27" s="74" t="s">
        <v>539</v>
      </c>
      <c r="O27" s="53"/>
      <c r="P27" s="36"/>
      <c r="Q27" s="36"/>
      <c r="R27" s="36"/>
      <c r="S27" s="36"/>
      <c r="T27" s="36">
        <v>590000</v>
      </c>
      <c r="U27" s="36"/>
      <c r="V27" s="36"/>
      <c r="W27" s="36"/>
      <c r="X27" s="36"/>
      <c r="Y27" s="36"/>
      <c r="Z27" s="36"/>
      <c r="AA27" s="36"/>
    </row>
    <row r="28" spans="1:27" ht="99">
      <c r="A28" s="8">
        <v>24</v>
      </c>
      <c r="B28" s="1" t="s">
        <v>647</v>
      </c>
      <c r="C28" s="8" t="s">
        <v>644</v>
      </c>
      <c r="D28" s="11" t="s">
        <v>645</v>
      </c>
      <c r="E28" s="1" t="s">
        <v>646</v>
      </c>
      <c r="F28" s="94">
        <v>20000</v>
      </c>
      <c r="G28" s="94">
        <f t="shared" si="0"/>
        <v>0</v>
      </c>
      <c r="H28" s="94">
        <f t="shared" si="1"/>
        <v>20000</v>
      </c>
      <c r="I28" s="95">
        <f t="shared" si="2"/>
        <v>0</v>
      </c>
      <c r="J28" s="97" t="s">
        <v>103</v>
      </c>
      <c r="K28" s="69">
        <v>43671</v>
      </c>
      <c r="L28" s="53"/>
      <c r="M28" s="106" t="s">
        <v>457</v>
      </c>
      <c r="N28" s="74" t="s">
        <v>713</v>
      </c>
      <c r="O28" s="53"/>
      <c r="P28" s="36"/>
      <c r="Q28" s="36"/>
      <c r="R28" s="36"/>
      <c r="S28" s="36"/>
      <c r="T28" s="36"/>
      <c r="U28" s="36"/>
      <c r="V28" s="36">
        <v>20000</v>
      </c>
      <c r="W28" s="36"/>
      <c r="X28" s="36"/>
      <c r="Y28" s="36"/>
      <c r="Z28" s="36"/>
      <c r="AA28" s="36"/>
    </row>
    <row r="29" spans="1:27" ht="115.5">
      <c r="A29" s="8">
        <v>25</v>
      </c>
      <c r="B29" s="1" t="s">
        <v>545</v>
      </c>
      <c r="C29" s="8" t="s">
        <v>542</v>
      </c>
      <c r="D29" s="11" t="s">
        <v>543</v>
      </c>
      <c r="E29" s="1" t="s">
        <v>544</v>
      </c>
      <c r="F29" s="94">
        <v>53181</v>
      </c>
      <c r="G29" s="94">
        <f t="shared" si="0"/>
        <v>0</v>
      </c>
      <c r="H29" s="94">
        <f t="shared" si="1"/>
        <v>53181</v>
      </c>
      <c r="I29" s="95">
        <f t="shared" si="2"/>
        <v>0</v>
      </c>
      <c r="J29" s="97">
        <v>1080731</v>
      </c>
      <c r="K29" s="69">
        <v>43679</v>
      </c>
      <c r="L29" s="53" t="s">
        <v>601</v>
      </c>
      <c r="M29" s="105" t="s">
        <v>546</v>
      </c>
      <c r="N29" s="74"/>
      <c r="O29" s="53"/>
      <c r="P29" s="36"/>
      <c r="Q29" s="36"/>
      <c r="R29" s="36"/>
      <c r="S29" s="36"/>
      <c r="T29" s="36"/>
      <c r="U29" s="36">
        <v>35183</v>
      </c>
      <c r="V29" s="36">
        <v>11497</v>
      </c>
      <c r="W29" s="36">
        <v>6501</v>
      </c>
      <c r="X29" s="36"/>
      <c r="Y29" s="36"/>
      <c r="Z29" s="36"/>
      <c r="AA29" s="36"/>
    </row>
    <row r="30" spans="1:27" ht="49.5">
      <c r="A30" s="8">
        <v>26</v>
      </c>
      <c r="B30" s="1" t="s">
        <v>767</v>
      </c>
      <c r="C30" s="8" t="s">
        <v>763</v>
      </c>
      <c r="D30" s="11" t="s">
        <v>765</v>
      </c>
      <c r="E30" s="1" t="s">
        <v>764</v>
      </c>
      <c r="F30" s="94">
        <v>19600</v>
      </c>
      <c r="G30" s="94">
        <f t="shared" si="0"/>
        <v>1600</v>
      </c>
      <c r="H30" s="94">
        <f t="shared" si="1"/>
        <v>19600</v>
      </c>
      <c r="I30" s="95">
        <f t="shared" si="2"/>
        <v>0</v>
      </c>
      <c r="J30" s="99">
        <v>10808</v>
      </c>
      <c r="K30" s="69"/>
      <c r="L30" s="53"/>
      <c r="M30" s="105" t="s">
        <v>766</v>
      </c>
      <c r="N30" s="74"/>
      <c r="O30" s="53"/>
      <c r="P30" s="36"/>
      <c r="Q30" s="36"/>
      <c r="R30" s="36"/>
      <c r="S30" s="36"/>
      <c r="T30" s="36"/>
      <c r="U30" s="36"/>
      <c r="V30" s="36"/>
      <c r="W30" s="36"/>
      <c r="X30" s="36">
        <v>18000</v>
      </c>
      <c r="Y30" s="36">
        <v>1600</v>
      </c>
      <c r="Z30" s="36"/>
      <c r="AA30" s="36"/>
    </row>
    <row r="31" spans="1:27" ht="99">
      <c r="A31" s="8">
        <v>27</v>
      </c>
      <c r="B31" s="1" t="s">
        <v>495</v>
      </c>
      <c r="C31" s="8" t="s">
        <v>442</v>
      </c>
      <c r="D31" s="11" t="s">
        <v>443</v>
      </c>
      <c r="E31" s="1" t="s">
        <v>444</v>
      </c>
      <c r="F31" s="94">
        <v>14000</v>
      </c>
      <c r="G31" s="94">
        <f t="shared" si="0"/>
        <v>0</v>
      </c>
      <c r="H31" s="94">
        <f t="shared" si="1"/>
        <v>14000</v>
      </c>
      <c r="I31" s="95">
        <f t="shared" si="2"/>
        <v>0</v>
      </c>
      <c r="J31" s="97" t="s">
        <v>446</v>
      </c>
      <c r="K31" s="69">
        <v>43641</v>
      </c>
      <c r="L31" s="1"/>
      <c r="M31" s="105" t="s">
        <v>445</v>
      </c>
      <c r="N31" s="74" t="s">
        <v>643</v>
      </c>
      <c r="O31" s="53"/>
      <c r="P31" s="36"/>
      <c r="Q31" s="36"/>
      <c r="R31" s="36"/>
      <c r="S31" s="36">
        <v>8400</v>
      </c>
      <c r="T31" s="36">
        <v>2800</v>
      </c>
      <c r="U31" s="36">
        <v>2800</v>
      </c>
      <c r="V31" s="36"/>
      <c r="W31" s="36"/>
      <c r="X31" s="36"/>
      <c r="Y31" s="36"/>
      <c r="Z31" s="36"/>
      <c r="AA31" s="36"/>
    </row>
    <row r="32" spans="1:27" ht="66">
      <c r="A32" s="8">
        <v>28</v>
      </c>
      <c r="B32" s="1" t="s">
        <v>744</v>
      </c>
      <c r="C32" s="8" t="s">
        <v>743</v>
      </c>
      <c r="D32" s="11" t="s">
        <v>760</v>
      </c>
      <c r="E32" s="1" t="s">
        <v>745</v>
      </c>
      <c r="F32" s="94">
        <v>3000</v>
      </c>
      <c r="G32" s="94">
        <f t="shared" si="0"/>
        <v>0</v>
      </c>
      <c r="H32" s="94">
        <f t="shared" si="1"/>
        <v>3000</v>
      </c>
      <c r="I32" s="95">
        <f t="shared" si="2"/>
        <v>0</v>
      </c>
      <c r="J32" s="97">
        <v>1080731</v>
      </c>
      <c r="K32" s="69"/>
      <c r="L32" s="1"/>
      <c r="M32" s="105" t="s">
        <v>457</v>
      </c>
      <c r="N32" s="74"/>
      <c r="O32" s="53"/>
      <c r="P32" s="36"/>
      <c r="Q32" s="36"/>
      <c r="R32" s="36"/>
      <c r="S32" s="36"/>
      <c r="T32" s="36"/>
      <c r="U32" s="36"/>
      <c r="V32" s="36"/>
      <c r="W32" s="36">
        <v>3000</v>
      </c>
      <c r="X32" s="36"/>
      <c r="Y32" s="36"/>
      <c r="Z32" s="36"/>
      <c r="AA32" s="36"/>
    </row>
    <row r="33" spans="1:27" ht="82.5">
      <c r="A33" s="8">
        <v>29</v>
      </c>
      <c r="B33" s="1" t="s">
        <v>761</v>
      </c>
      <c r="C33" s="8" t="s">
        <v>747</v>
      </c>
      <c r="D33" s="11" t="s">
        <v>749</v>
      </c>
      <c r="E33" s="1" t="s">
        <v>748</v>
      </c>
      <c r="F33" s="94">
        <v>441585</v>
      </c>
      <c r="G33" s="94">
        <f t="shared" si="0"/>
        <v>190369</v>
      </c>
      <c r="H33" s="94">
        <f t="shared" si="1"/>
        <v>190369</v>
      </c>
      <c r="I33" s="95">
        <f t="shared" si="2"/>
        <v>251216</v>
      </c>
      <c r="J33" s="97" t="s">
        <v>750</v>
      </c>
      <c r="K33" s="69"/>
      <c r="L33" s="1"/>
      <c r="M33" s="105" t="s">
        <v>546</v>
      </c>
      <c r="N33" s="74"/>
      <c r="O33" s="53"/>
      <c r="P33" s="36"/>
      <c r="Q33" s="36"/>
      <c r="R33" s="36"/>
      <c r="S33" s="36"/>
      <c r="T33" s="36"/>
      <c r="U33" s="36"/>
      <c r="V33" s="36"/>
      <c r="W33" s="36"/>
      <c r="X33" s="36"/>
      <c r="Y33" s="36">
        <v>190369</v>
      </c>
      <c r="Z33" s="36"/>
      <c r="AA33" s="36"/>
    </row>
    <row r="34" spans="1:27" ht="66">
      <c r="A34" s="8">
        <v>30</v>
      </c>
      <c r="B34" s="1" t="s">
        <v>772</v>
      </c>
      <c r="C34" s="8" t="s">
        <v>768</v>
      </c>
      <c r="D34" s="11" t="s">
        <v>771</v>
      </c>
      <c r="E34" s="1" t="s">
        <v>769</v>
      </c>
      <c r="F34" s="94">
        <v>195000</v>
      </c>
      <c r="G34" s="94">
        <f t="shared" si="0"/>
        <v>48302</v>
      </c>
      <c r="H34" s="94">
        <f t="shared" si="1"/>
        <v>189969</v>
      </c>
      <c r="I34" s="95">
        <f t="shared" si="2"/>
        <v>5031</v>
      </c>
      <c r="J34" s="97" t="s">
        <v>770</v>
      </c>
      <c r="K34" s="69"/>
      <c r="L34" s="104" t="s">
        <v>786</v>
      </c>
      <c r="M34" s="105" t="s">
        <v>546</v>
      </c>
      <c r="N34" s="74"/>
      <c r="O34" s="53"/>
      <c r="P34" s="36"/>
      <c r="Q34" s="36"/>
      <c r="R34" s="36"/>
      <c r="S34" s="36"/>
      <c r="T34" s="36"/>
      <c r="U34" s="36"/>
      <c r="V34" s="36"/>
      <c r="W34" s="36"/>
      <c r="X34" s="36">
        <v>141667</v>
      </c>
      <c r="Y34" s="36">
        <v>48302</v>
      </c>
      <c r="Z34" s="36"/>
      <c r="AA34" s="36"/>
    </row>
    <row r="35" spans="1:27" ht="66">
      <c r="A35" s="8">
        <v>31</v>
      </c>
      <c r="B35" s="1" t="s">
        <v>778</v>
      </c>
      <c r="C35" s="8" t="s">
        <v>773</v>
      </c>
      <c r="D35" s="11" t="s">
        <v>777</v>
      </c>
      <c r="E35" s="1" t="s">
        <v>774</v>
      </c>
      <c r="F35" s="94">
        <v>272800</v>
      </c>
      <c r="G35" s="94">
        <f t="shared" si="0"/>
        <v>28321</v>
      </c>
      <c r="H35" s="94">
        <f t="shared" si="1"/>
        <v>28321</v>
      </c>
      <c r="I35" s="95">
        <f t="shared" si="2"/>
        <v>244479</v>
      </c>
      <c r="J35" s="97" t="s">
        <v>776</v>
      </c>
      <c r="K35" s="69"/>
      <c r="L35" s="1"/>
      <c r="M35" s="106" t="s">
        <v>775</v>
      </c>
      <c r="N35" s="74"/>
      <c r="O35" s="53"/>
      <c r="P35" s="36"/>
      <c r="Q35" s="36"/>
      <c r="R35" s="36"/>
      <c r="S35" s="36"/>
      <c r="T35" s="36"/>
      <c r="U35" s="36"/>
      <c r="V35" s="36"/>
      <c r="W35" s="36"/>
      <c r="X35" s="36"/>
      <c r="Y35" s="36">
        <v>28321</v>
      </c>
      <c r="Z35" s="36"/>
      <c r="AA35" s="36"/>
    </row>
    <row r="36" spans="1:27" ht="66">
      <c r="A36" s="8">
        <v>32</v>
      </c>
      <c r="B36" s="1"/>
      <c r="C36" s="8" t="s">
        <v>530</v>
      </c>
      <c r="D36" s="11" t="s">
        <v>532</v>
      </c>
      <c r="E36" s="1" t="s">
        <v>623</v>
      </c>
      <c r="F36" s="94">
        <v>4000</v>
      </c>
      <c r="G36" s="94">
        <f t="shared" si="0"/>
        <v>0</v>
      </c>
      <c r="H36" s="94">
        <f t="shared" si="1"/>
        <v>4000</v>
      </c>
      <c r="I36" s="95">
        <f t="shared" si="2"/>
        <v>0</v>
      </c>
      <c r="J36" s="97" t="s">
        <v>533</v>
      </c>
      <c r="K36" s="69">
        <v>43628</v>
      </c>
      <c r="L36" s="1"/>
      <c r="M36" s="105" t="s">
        <v>124</v>
      </c>
      <c r="N36" s="74" t="s">
        <v>638</v>
      </c>
      <c r="O36" s="53"/>
      <c r="P36" s="36"/>
      <c r="Q36" s="36"/>
      <c r="R36" s="36"/>
      <c r="S36" s="36"/>
      <c r="T36" s="36">
        <v>4000</v>
      </c>
      <c r="U36" s="36"/>
      <c r="V36" s="36"/>
      <c r="W36" s="36"/>
      <c r="X36" s="36"/>
      <c r="Y36" s="36"/>
      <c r="Z36" s="36"/>
      <c r="AA36" s="36"/>
    </row>
    <row r="37" spans="1:27" ht="82.5">
      <c r="A37" s="8">
        <v>33</v>
      </c>
      <c r="B37" s="1" t="s">
        <v>456</v>
      </c>
      <c r="C37" s="8" t="s">
        <v>447</v>
      </c>
      <c r="D37" s="11" t="s">
        <v>459</v>
      </c>
      <c r="E37" s="1" t="s">
        <v>455</v>
      </c>
      <c r="F37" s="94">
        <v>4000</v>
      </c>
      <c r="G37" s="94">
        <f t="shared" si="0"/>
        <v>0</v>
      </c>
      <c r="H37" s="94">
        <f t="shared" si="1"/>
        <v>4000</v>
      </c>
      <c r="I37" s="95">
        <f t="shared" si="2"/>
        <v>0</v>
      </c>
      <c r="J37" s="97" t="s">
        <v>454</v>
      </c>
      <c r="K37" s="69">
        <v>43607</v>
      </c>
      <c r="L37" s="1"/>
      <c r="M37" s="107" t="s">
        <v>127</v>
      </c>
      <c r="N37" s="74" t="s">
        <v>540</v>
      </c>
      <c r="O37" s="53"/>
      <c r="P37" s="36"/>
      <c r="Q37" s="36"/>
      <c r="R37" s="36"/>
      <c r="S37" s="36"/>
      <c r="T37" s="36">
        <v>4000</v>
      </c>
      <c r="U37" s="36"/>
      <c r="V37" s="36"/>
      <c r="W37" s="36"/>
      <c r="X37" s="36"/>
      <c r="Y37" s="36"/>
      <c r="Z37" s="36"/>
      <c r="AA37" s="36"/>
    </row>
    <row r="38" spans="1:27" ht="82.5">
      <c r="A38" s="8">
        <v>34</v>
      </c>
      <c r="B38" s="1" t="s">
        <v>496</v>
      </c>
      <c r="C38" s="8" t="s">
        <v>447</v>
      </c>
      <c r="D38" s="11" t="s">
        <v>696</v>
      </c>
      <c r="E38" s="1" t="s">
        <v>458</v>
      </c>
      <c r="F38" s="94">
        <v>347306</v>
      </c>
      <c r="G38" s="94">
        <f t="shared" si="0"/>
        <v>0</v>
      </c>
      <c r="H38" s="94">
        <f t="shared" si="1"/>
        <v>347306</v>
      </c>
      <c r="I38" s="95">
        <f t="shared" si="2"/>
        <v>0</v>
      </c>
      <c r="J38" s="97" t="s">
        <v>460</v>
      </c>
      <c r="K38" s="69">
        <v>43615</v>
      </c>
      <c r="L38" s="1"/>
      <c r="M38" s="106" t="s">
        <v>457</v>
      </c>
      <c r="N38" s="74" t="s">
        <v>587</v>
      </c>
      <c r="O38" s="53"/>
      <c r="P38" s="36"/>
      <c r="Q38" s="36"/>
      <c r="R38" s="36"/>
      <c r="S38" s="36"/>
      <c r="T38" s="36">
        <v>347306</v>
      </c>
      <c r="U38" s="36"/>
      <c r="V38" s="36"/>
      <c r="W38" s="36"/>
      <c r="X38" s="36"/>
      <c r="Y38" s="36"/>
      <c r="Z38" s="36"/>
      <c r="AA38" s="36"/>
    </row>
    <row r="39" spans="1:27" ht="66">
      <c r="A39" s="8">
        <v>35</v>
      </c>
      <c r="B39" s="1" t="s">
        <v>811</v>
      </c>
      <c r="C39" s="8" t="s">
        <v>807</v>
      </c>
      <c r="D39" s="11" t="s">
        <v>808</v>
      </c>
      <c r="E39" s="1" t="s">
        <v>809</v>
      </c>
      <c r="F39" s="94">
        <v>356836</v>
      </c>
      <c r="G39" s="94">
        <f>Y39</f>
        <v>0</v>
      </c>
      <c r="H39" s="94">
        <f>SUM(P39:Y39)</f>
        <v>0</v>
      </c>
      <c r="I39" s="95">
        <f>F39-H39</f>
        <v>356836</v>
      </c>
      <c r="J39" s="97">
        <v>1081025</v>
      </c>
      <c r="K39" s="69">
        <v>43787</v>
      </c>
      <c r="L39" s="1"/>
      <c r="M39" s="106" t="s">
        <v>810</v>
      </c>
      <c r="N39" s="74"/>
      <c r="O39" s="53"/>
      <c r="P39" s="36"/>
      <c r="Q39" s="36"/>
      <c r="R39" s="36"/>
      <c r="S39" s="36"/>
      <c r="T39" s="36"/>
      <c r="U39" s="36"/>
      <c r="V39" s="36"/>
      <c r="W39" s="36"/>
      <c r="X39" s="36"/>
      <c r="Y39" s="36"/>
      <c r="Z39" s="36"/>
      <c r="AA39" s="36"/>
    </row>
    <row r="40" spans="1:27" ht="82.5">
      <c r="A40" s="8">
        <v>36</v>
      </c>
      <c r="B40" s="1" t="s">
        <v>737</v>
      </c>
      <c r="C40" s="8" t="s">
        <v>701</v>
      </c>
      <c r="D40" s="11" t="s">
        <v>702</v>
      </c>
      <c r="E40" s="1" t="s">
        <v>703</v>
      </c>
      <c r="F40" s="94">
        <v>6184</v>
      </c>
      <c r="G40" s="94">
        <f t="shared" si="0"/>
        <v>0</v>
      </c>
      <c r="H40" s="94">
        <f t="shared" si="1"/>
        <v>6184</v>
      </c>
      <c r="I40" s="95">
        <f t="shared" si="2"/>
        <v>0</v>
      </c>
      <c r="J40" s="97" t="s">
        <v>446</v>
      </c>
      <c r="K40" s="69">
        <v>43657</v>
      </c>
      <c r="L40" s="1"/>
      <c r="M40" s="106" t="s">
        <v>457</v>
      </c>
      <c r="N40" s="74" t="s">
        <v>704</v>
      </c>
      <c r="O40" s="53"/>
      <c r="P40" s="36"/>
      <c r="Q40" s="36"/>
      <c r="R40" s="36"/>
      <c r="S40" s="36"/>
      <c r="T40" s="36"/>
      <c r="U40" s="36"/>
      <c r="V40" s="36">
        <v>6184</v>
      </c>
      <c r="W40" s="36"/>
      <c r="X40" s="36"/>
      <c r="Y40" s="36"/>
      <c r="Z40" s="36"/>
      <c r="AA40" s="36"/>
    </row>
    <row r="41" spans="1:27" ht="66">
      <c r="A41" s="8">
        <v>37</v>
      </c>
      <c r="B41" s="1" t="s">
        <v>552</v>
      </c>
      <c r="C41" s="8" t="s">
        <v>547</v>
      </c>
      <c r="D41" s="11" t="s">
        <v>548</v>
      </c>
      <c r="E41" s="1" t="s">
        <v>549</v>
      </c>
      <c r="F41" s="94">
        <v>93600</v>
      </c>
      <c r="G41" s="94">
        <f t="shared" si="0"/>
        <v>0</v>
      </c>
      <c r="H41" s="94">
        <f t="shared" si="1"/>
        <v>93600</v>
      </c>
      <c r="I41" s="95">
        <f t="shared" si="2"/>
        <v>0</v>
      </c>
      <c r="J41" s="97" t="s">
        <v>446</v>
      </c>
      <c r="K41" s="69">
        <v>43671</v>
      </c>
      <c r="L41" s="1"/>
      <c r="M41" s="105" t="s">
        <v>121</v>
      </c>
      <c r="N41" s="74"/>
      <c r="O41" s="53"/>
      <c r="P41" s="36"/>
      <c r="Q41" s="36"/>
      <c r="R41" s="36"/>
      <c r="S41" s="36"/>
      <c r="T41" s="36"/>
      <c r="U41" s="36">
        <v>49680</v>
      </c>
      <c r="V41" s="36">
        <v>43920</v>
      </c>
      <c r="W41" s="36"/>
      <c r="X41" s="36"/>
      <c r="Y41" s="36"/>
      <c r="Z41" s="36"/>
      <c r="AA41" s="36"/>
    </row>
    <row r="42" spans="1:27" ht="82.5">
      <c r="A42" s="8">
        <v>38</v>
      </c>
      <c r="B42" s="1" t="s">
        <v>552</v>
      </c>
      <c r="C42" s="8" t="s">
        <v>550</v>
      </c>
      <c r="D42" s="11" t="s">
        <v>697</v>
      </c>
      <c r="E42" s="1" t="s">
        <v>549</v>
      </c>
      <c r="F42" s="94">
        <v>1788</v>
      </c>
      <c r="G42" s="94">
        <f t="shared" si="0"/>
        <v>0</v>
      </c>
      <c r="H42" s="94">
        <f t="shared" si="1"/>
        <v>1788</v>
      </c>
      <c r="I42" s="95">
        <f t="shared" si="2"/>
        <v>0</v>
      </c>
      <c r="J42" s="97" t="s">
        <v>446</v>
      </c>
      <c r="K42" s="69">
        <v>43671</v>
      </c>
      <c r="L42" s="1"/>
      <c r="M42" s="105" t="s">
        <v>121</v>
      </c>
      <c r="N42" s="74"/>
      <c r="O42" s="53"/>
      <c r="P42" s="36"/>
      <c r="Q42" s="36"/>
      <c r="R42" s="36"/>
      <c r="S42" s="36"/>
      <c r="T42" s="36"/>
      <c r="U42" s="36">
        <v>952</v>
      </c>
      <c r="V42" s="36">
        <v>836</v>
      </c>
      <c r="W42" s="36"/>
      <c r="X42" s="36"/>
      <c r="Y42" s="36"/>
      <c r="Z42" s="36"/>
      <c r="AA42" s="36"/>
    </row>
    <row r="43" spans="1:27" ht="115.5">
      <c r="A43" s="8">
        <v>39</v>
      </c>
      <c r="B43" s="1" t="s">
        <v>453</v>
      </c>
      <c r="C43" s="8" t="s">
        <v>448</v>
      </c>
      <c r="D43" s="11" t="s">
        <v>636</v>
      </c>
      <c r="E43" s="1" t="s">
        <v>452</v>
      </c>
      <c r="F43" s="94">
        <v>843</v>
      </c>
      <c r="G43" s="94">
        <f t="shared" si="0"/>
        <v>0</v>
      </c>
      <c r="H43" s="94">
        <f t="shared" si="1"/>
        <v>843</v>
      </c>
      <c r="I43" s="95">
        <f t="shared" si="2"/>
        <v>0</v>
      </c>
      <c r="J43" s="97" t="s">
        <v>449</v>
      </c>
      <c r="K43" s="69"/>
      <c r="L43" s="1"/>
      <c r="M43" s="105" t="s">
        <v>121</v>
      </c>
      <c r="N43" s="74"/>
      <c r="O43" s="53"/>
      <c r="P43" s="36"/>
      <c r="Q43" s="36"/>
      <c r="R43" s="36">
        <v>843</v>
      </c>
      <c r="S43" s="36"/>
      <c r="T43" s="36"/>
      <c r="U43" s="36"/>
      <c r="V43" s="36"/>
      <c r="W43" s="36"/>
      <c r="X43" s="36"/>
      <c r="Y43" s="36"/>
      <c r="Z43" s="36"/>
      <c r="AA43" s="36"/>
    </row>
    <row r="44" spans="1:27" ht="115.5">
      <c r="A44" s="8">
        <v>40</v>
      </c>
      <c r="B44" s="1" t="s">
        <v>625</v>
      </c>
      <c r="C44" s="8" t="s">
        <v>448</v>
      </c>
      <c r="D44" s="11" t="s">
        <v>554</v>
      </c>
      <c r="E44" s="1" t="s">
        <v>556</v>
      </c>
      <c r="F44" s="94">
        <v>40000</v>
      </c>
      <c r="G44" s="94">
        <f t="shared" si="0"/>
        <v>0</v>
      </c>
      <c r="H44" s="94">
        <f t="shared" si="1"/>
        <v>40000</v>
      </c>
      <c r="I44" s="95">
        <f t="shared" si="2"/>
        <v>0</v>
      </c>
      <c r="J44" s="97">
        <v>1080731</v>
      </c>
      <c r="K44" s="69">
        <v>43732</v>
      </c>
      <c r="L44" s="1"/>
      <c r="M44" s="105" t="s">
        <v>368</v>
      </c>
      <c r="N44" s="74"/>
      <c r="O44" s="53"/>
      <c r="P44" s="36"/>
      <c r="Q44" s="36"/>
      <c r="R44" s="36"/>
      <c r="S44" s="36"/>
      <c r="T44" s="36"/>
      <c r="U44" s="36"/>
      <c r="V44" s="36">
        <v>2669</v>
      </c>
      <c r="W44" s="36"/>
      <c r="X44" s="36">
        <v>37331</v>
      </c>
      <c r="Y44" s="36"/>
      <c r="Z44" s="36"/>
      <c r="AA44" s="36"/>
    </row>
    <row r="45" spans="1:27" ht="49.5">
      <c r="A45" s="8">
        <v>41</v>
      </c>
      <c r="B45" s="1" t="s">
        <v>729</v>
      </c>
      <c r="C45" s="8" t="s">
        <v>726</v>
      </c>
      <c r="D45" s="11" t="s">
        <v>738</v>
      </c>
      <c r="E45" s="1" t="s">
        <v>727</v>
      </c>
      <c r="F45" s="94">
        <v>21000</v>
      </c>
      <c r="G45" s="94">
        <f t="shared" si="0"/>
        <v>0</v>
      </c>
      <c r="H45" s="94">
        <f t="shared" si="1"/>
        <v>21000</v>
      </c>
      <c r="I45" s="95">
        <f t="shared" si="2"/>
        <v>0</v>
      </c>
      <c r="J45" s="97" t="s">
        <v>730</v>
      </c>
      <c r="K45" s="69"/>
      <c r="L45" s="1"/>
      <c r="M45" s="105" t="s">
        <v>121</v>
      </c>
      <c r="N45" s="74"/>
      <c r="O45" s="53"/>
      <c r="P45" s="36"/>
      <c r="Q45" s="36"/>
      <c r="R45" s="36"/>
      <c r="S45" s="36"/>
      <c r="T45" s="36"/>
      <c r="U45" s="36"/>
      <c r="V45" s="36"/>
      <c r="W45" s="36">
        <v>21000</v>
      </c>
      <c r="X45" s="36"/>
      <c r="Y45" s="36"/>
      <c r="Z45" s="36"/>
      <c r="AA45" s="36"/>
    </row>
    <row r="46" spans="1:27" ht="66">
      <c r="A46" s="8">
        <v>42</v>
      </c>
      <c r="B46" s="1" t="s">
        <v>561</v>
      </c>
      <c r="C46" s="8" t="s">
        <v>557</v>
      </c>
      <c r="D46" s="11" t="s">
        <v>558</v>
      </c>
      <c r="E46" s="1" t="s">
        <v>560</v>
      </c>
      <c r="F46" s="94">
        <v>5000</v>
      </c>
      <c r="G46" s="94">
        <f t="shared" si="0"/>
        <v>0</v>
      </c>
      <c r="H46" s="94">
        <f t="shared" si="1"/>
        <v>5000</v>
      </c>
      <c r="I46" s="95">
        <f t="shared" si="2"/>
        <v>0</v>
      </c>
      <c r="J46" s="97" t="s">
        <v>559</v>
      </c>
      <c r="K46" s="69">
        <v>43626</v>
      </c>
      <c r="L46" s="1"/>
      <c r="M46" s="106" t="s">
        <v>121</v>
      </c>
      <c r="N46" s="74" t="s">
        <v>637</v>
      </c>
      <c r="O46" s="53"/>
      <c r="P46" s="36"/>
      <c r="Q46" s="36"/>
      <c r="R46" s="36"/>
      <c r="S46" s="36"/>
      <c r="T46" s="36"/>
      <c r="U46" s="36">
        <v>5000</v>
      </c>
      <c r="V46" s="36"/>
      <c r="W46" s="36"/>
      <c r="X46" s="36"/>
      <c r="Y46" s="36"/>
      <c r="Z46" s="36"/>
      <c r="AA46" s="36"/>
    </row>
    <row r="47" spans="1:27" ht="82.5">
      <c r="A47" s="8">
        <v>43</v>
      </c>
      <c r="B47" s="1" t="s">
        <v>463</v>
      </c>
      <c r="C47" s="8" t="s">
        <v>461</v>
      </c>
      <c r="D47" s="11" t="s">
        <v>500</v>
      </c>
      <c r="E47" s="1" t="s">
        <v>462</v>
      </c>
      <c r="F47" s="94">
        <v>30000</v>
      </c>
      <c r="G47" s="94">
        <f t="shared" si="0"/>
        <v>0</v>
      </c>
      <c r="H47" s="94">
        <f t="shared" si="1"/>
        <v>30000</v>
      </c>
      <c r="I47" s="95">
        <f t="shared" si="2"/>
        <v>0</v>
      </c>
      <c r="J47" s="97" t="s">
        <v>79</v>
      </c>
      <c r="K47" s="69">
        <v>43704</v>
      </c>
      <c r="L47" s="1"/>
      <c r="M47" s="106" t="s">
        <v>450</v>
      </c>
      <c r="N47" s="74"/>
      <c r="O47" s="53"/>
      <c r="P47" s="36"/>
      <c r="Q47" s="36"/>
      <c r="R47" s="36"/>
      <c r="S47" s="36"/>
      <c r="T47" s="36"/>
      <c r="U47" s="36">
        <v>30000</v>
      </c>
      <c r="V47" s="36"/>
      <c r="W47" s="36"/>
      <c r="X47" s="36"/>
      <c r="Y47" s="36"/>
      <c r="Z47" s="36"/>
      <c r="AA47" s="36"/>
    </row>
    <row r="48" spans="1:27" ht="66">
      <c r="A48" s="8">
        <v>44</v>
      </c>
      <c r="B48" s="1" t="s">
        <v>501</v>
      </c>
      <c r="C48" s="8" t="s">
        <v>486</v>
      </c>
      <c r="D48" s="11" t="s">
        <v>487</v>
      </c>
      <c r="E48" s="1" t="s">
        <v>488</v>
      </c>
      <c r="F48" s="94">
        <v>10000</v>
      </c>
      <c r="G48" s="94">
        <f t="shared" si="0"/>
        <v>0</v>
      </c>
      <c r="H48" s="94">
        <f t="shared" si="1"/>
        <v>10000</v>
      </c>
      <c r="I48" s="95">
        <f t="shared" si="2"/>
        <v>0</v>
      </c>
      <c r="J48" s="97" t="s">
        <v>482</v>
      </c>
      <c r="K48" s="69"/>
      <c r="L48" s="1"/>
      <c r="M48" s="106" t="s">
        <v>124</v>
      </c>
      <c r="N48" s="74"/>
      <c r="O48" s="53"/>
      <c r="P48" s="36"/>
      <c r="Q48" s="36"/>
      <c r="R48" s="36"/>
      <c r="S48" s="36"/>
      <c r="T48" s="36">
        <v>10000</v>
      </c>
      <c r="U48" s="36"/>
      <c r="V48" s="36"/>
      <c r="W48" s="36"/>
      <c r="X48" s="36"/>
      <c r="Y48" s="36"/>
      <c r="Z48" s="36"/>
      <c r="AA48" s="36"/>
    </row>
    <row r="49" spans="1:27" ht="181.5">
      <c r="A49" s="8">
        <v>45</v>
      </c>
      <c r="B49" s="1" t="s">
        <v>309</v>
      </c>
      <c r="C49" s="8" t="s">
        <v>310</v>
      </c>
      <c r="D49" s="11" t="s">
        <v>311</v>
      </c>
      <c r="E49" s="1" t="s">
        <v>312</v>
      </c>
      <c r="F49" s="94">
        <v>121</v>
      </c>
      <c r="G49" s="94">
        <f t="shared" si="0"/>
        <v>0</v>
      </c>
      <c r="H49" s="94">
        <f t="shared" si="1"/>
        <v>121</v>
      </c>
      <c r="I49" s="95">
        <f t="shared" si="2"/>
        <v>0</v>
      </c>
      <c r="J49" s="38" t="s">
        <v>59</v>
      </c>
      <c r="K49" s="69">
        <v>43550</v>
      </c>
      <c r="L49" s="1" t="s">
        <v>683</v>
      </c>
      <c r="M49" s="105" t="s">
        <v>122</v>
      </c>
      <c r="N49" s="26" t="s">
        <v>314</v>
      </c>
      <c r="O49" s="53"/>
      <c r="P49" s="36"/>
      <c r="Q49" s="36"/>
      <c r="R49" s="36">
        <v>121</v>
      </c>
      <c r="S49" s="36"/>
      <c r="T49" s="36"/>
      <c r="U49" s="36"/>
      <c r="V49" s="36"/>
      <c r="W49" s="36"/>
      <c r="X49" s="36"/>
      <c r="Y49" s="36"/>
      <c r="Z49" s="36"/>
      <c r="AA49" s="36"/>
    </row>
    <row r="50" spans="1:30" ht="82.5">
      <c r="A50" s="8">
        <v>46</v>
      </c>
      <c r="B50" s="1" t="s">
        <v>522</v>
      </c>
      <c r="C50" s="8" t="s">
        <v>523</v>
      </c>
      <c r="D50" s="11" t="s">
        <v>519</v>
      </c>
      <c r="E50" s="1" t="s">
        <v>520</v>
      </c>
      <c r="F50" s="94">
        <v>51795</v>
      </c>
      <c r="G50" s="94">
        <f t="shared" si="0"/>
        <v>0</v>
      </c>
      <c r="H50" s="94">
        <f t="shared" si="1"/>
        <v>51795</v>
      </c>
      <c r="I50" s="95">
        <f t="shared" si="2"/>
        <v>0</v>
      </c>
      <c r="J50" s="38" t="s">
        <v>521</v>
      </c>
      <c r="K50" s="69"/>
      <c r="L50" s="1"/>
      <c r="M50" s="105" t="s">
        <v>57</v>
      </c>
      <c r="N50" s="26"/>
      <c r="O50" s="53"/>
      <c r="P50" s="36"/>
      <c r="Q50" s="36"/>
      <c r="R50" s="36"/>
      <c r="S50" s="36"/>
      <c r="T50" s="36">
        <v>51795</v>
      </c>
      <c r="U50" s="36"/>
      <c r="V50" s="36"/>
      <c r="W50" s="36"/>
      <c r="X50" s="36"/>
      <c r="Y50" s="36"/>
      <c r="Z50" s="36"/>
      <c r="AA50" s="36"/>
      <c r="AB50" s="68"/>
      <c r="AC50" s="86"/>
      <c r="AD50" s="86"/>
    </row>
    <row r="51" spans="1:27" ht="82.5">
      <c r="A51" s="8">
        <v>47</v>
      </c>
      <c r="B51" s="1" t="s">
        <v>503</v>
      </c>
      <c r="C51" s="8" t="s">
        <v>316</v>
      </c>
      <c r="D51" s="11" t="s">
        <v>317</v>
      </c>
      <c r="E51" s="1" t="s">
        <v>731</v>
      </c>
      <c r="F51" s="94">
        <f>10800+15600+2800+10000</f>
        <v>39200</v>
      </c>
      <c r="G51" s="94">
        <f t="shared" si="0"/>
        <v>0</v>
      </c>
      <c r="H51" s="94">
        <f t="shared" si="1"/>
        <v>29200</v>
      </c>
      <c r="I51" s="95">
        <f t="shared" si="2"/>
        <v>10000</v>
      </c>
      <c r="J51" s="38" t="s">
        <v>103</v>
      </c>
      <c r="K51" s="69">
        <v>43788</v>
      </c>
      <c r="L51" s="1"/>
      <c r="M51" s="105" t="s">
        <v>125</v>
      </c>
      <c r="N51" s="26"/>
      <c r="O51" s="53"/>
      <c r="P51" s="36"/>
      <c r="Q51" s="36"/>
      <c r="R51" s="36"/>
      <c r="S51" s="36">
        <v>4200</v>
      </c>
      <c r="T51" s="36"/>
      <c r="U51" s="36">
        <v>20000</v>
      </c>
      <c r="V51" s="36">
        <v>5000</v>
      </c>
      <c r="W51" s="36"/>
      <c r="X51" s="36"/>
      <c r="Y51" s="36"/>
      <c r="Z51" s="36"/>
      <c r="AA51" s="36"/>
    </row>
    <row r="52" spans="1:38" ht="82.5">
      <c r="A52" s="8">
        <v>48</v>
      </c>
      <c r="B52" s="1" t="s">
        <v>102</v>
      </c>
      <c r="C52" s="8" t="s">
        <v>38</v>
      </c>
      <c r="D52" s="11" t="s">
        <v>39</v>
      </c>
      <c r="E52" s="1" t="s">
        <v>787</v>
      </c>
      <c r="F52" s="94">
        <f>76558+AC52+AD52+AE52+AF52+AG52+AH52+AI52+AL52</f>
        <v>2685659</v>
      </c>
      <c r="G52" s="94">
        <f t="shared" si="0"/>
        <v>258049</v>
      </c>
      <c r="H52" s="94">
        <f t="shared" si="1"/>
        <v>2508505</v>
      </c>
      <c r="I52" s="95">
        <f t="shared" si="2"/>
        <v>177154</v>
      </c>
      <c r="J52" s="38" t="s">
        <v>103</v>
      </c>
      <c r="K52" s="69">
        <v>43788</v>
      </c>
      <c r="L52" s="1"/>
      <c r="M52" s="105" t="s">
        <v>125</v>
      </c>
      <c r="N52" s="26"/>
      <c r="O52" s="53"/>
      <c r="P52" s="36">
        <v>274127</v>
      </c>
      <c r="Q52" s="36">
        <v>235848</v>
      </c>
      <c r="R52" s="36">
        <f>197569+38279</f>
        <v>235848</v>
      </c>
      <c r="S52" s="36">
        <v>235848</v>
      </c>
      <c r="T52" s="36">
        <v>235848</v>
      </c>
      <c r="U52" s="36">
        <v>258790</v>
      </c>
      <c r="V52" s="36">
        <v>258049</v>
      </c>
      <c r="W52" s="36">
        <v>258049</v>
      </c>
      <c r="X52" s="36">
        <v>258049</v>
      </c>
      <c r="Y52" s="36">
        <v>258049</v>
      </c>
      <c r="Z52" s="36"/>
      <c r="AA52" s="36"/>
      <c r="AB52" s="82">
        <v>274127</v>
      </c>
      <c r="AC52" s="83">
        <v>235848</v>
      </c>
      <c r="AD52" s="83">
        <v>235848</v>
      </c>
      <c r="AE52" s="83">
        <v>235848</v>
      </c>
      <c r="AF52" s="83">
        <v>244328</v>
      </c>
      <c r="AG52" s="83">
        <v>272785</v>
      </c>
      <c r="AH52" s="81">
        <v>258049</v>
      </c>
      <c r="AI52" s="81">
        <v>868346</v>
      </c>
      <c r="AL52" s="81">
        <v>258049</v>
      </c>
    </row>
    <row r="53" spans="1:31" ht="82.5">
      <c r="A53" s="8">
        <v>49</v>
      </c>
      <c r="B53" s="1" t="s">
        <v>102</v>
      </c>
      <c r="C53" s="8" t="s">
        <v>221</v>
      </c>
      <c r="D53" s="11" t="s">
        <v>325</v>
      </c>
      <c r="E53" s="1" t="s">
        <v>731</v>
      </c>
      <c r="F53" s="94">
        <f>618440+647820+11831</f>
        <v>1278091</v>
      </c>
      <c r="G53" s="94">
        <f t="shared" si="0"/>
        <v>0</v>
      </c>
      <c r="H53" s="94">
        <f t="shared" si="1"/>
        <v>1166260</v>
      </c>
      <c r="I53" s="95">
        <f t="shared" si="2"/>
        <v>111831</v>
      </c>
      <c r="J53" s="38" t="s">
        <v>103</v>
      </c>
      <c r="K53" s="69">
        <v>43788</v>
      </c>
      <c r="L53" s="1"/>
      <c r="M53" s="105" t="s">
        <v>125</v>
      </c>
      <c r="N53" s="26"/>
      <c r="O53" s="53"/>
      <c r="P53" s="36"/>
      <c r="Q53" s="36"/>
      <c r="R53" s="36"/>
      <c r="S53" s="36"/>
      <c r="T53" s="36"/>
      <c r="U53" s="36">
        <v>1166260</v>
      </c>
      <c r="V53" s="36"/>
      <c r="W53" s="36"/>
      <c r="X53" s="36"/>
      <c r="Y53" s="36"/>
      <c r="Z53" s="36"/>
      <c r="AA53" s="36"/>
      <c r="AB53" s="82"/>
      <c r="AC53" s="83"/>
      <c r="AD53" s="83"/>
      <c r="AE53" s="84"/>
    </row>
    <row r="54" spans="1:36" ht="82.5">
      <c r="A54" s="8">
        <v>50</v>
      </c>
      <c r="B54" s="1" t="s">
        <v>172</v>
      </c>
      <c r="C54" s="8" t="s">
        <v>40</v>
      </c>
      <c r="D54" s="11" t="s">
        <v>41</v>
      </c>
      <c r="E54" s="1" t="s">
        <v>732</v>
      </c>
      <c r="F54" s="94">
        <f>SUM(AB54:AJ54)</f>
        <v>500343</v>
      </c>
      <c r="G54" s="94">
        <f t="shared" si="0"/>
        <v>129200</v>
      </c>
      <c r="H54" s="94">
        <f t="shared" si="1"/>
        <v>339543</v>
      </c>
      <c r="I54" s="95">
        <f t="shared" si="2"/>
        <v>160800</v>
      </c>
      <c r="J54" s="38" t="s">
        <v>103</v>
      </c>
      <c r="K54" s="69">
        <v>43788</v>
      </c>
      <c r="L54" s="1"/>
      <c r="M54" s="105" t="s">
        <v>125</v>
      </c>
      <c r="N54" s="26"/>
      <c r="O54" s="53"/>
      <c r="P54" s="36">
        <v>0</v>
      </c>
      <c r="Q54" s="36"/>
      <c r="R54" s="36">
        <v>210343</v>
      </c>
      <c r="S54" s="36"/>
      <c r="T54" s="36"/>
      <c r="U54" s="36"/>
      <c r="V54" s="36"/>
      <c r="W54" s="36"/>
      <c r="X54" s="36"/>
      <c r="Y54" s="36">
        <v>129200</v>
      </c>
      <c r="Z54" s="36"/>
      <c r="AA54" s="36"/>
      <c r="AB54" s="85"/>
      <c r="AC54" s="83">
        <v>300000</v>
      </c>
      <c r="AD54" s="4"/>
      <c r="AJ54" s="81">
        <v>200343</v>
      </c>
    </row>
    <row r="55" spans="1:37" ht="82.5">
      <c r="A55" s="8">
        <v>51</v>
      </c>
      <c r="B55" s="1" t="s">
        <v>208</v>
      </c>
      <c r="C55" s="8" t="s">
        <v>42</v>
      </c>
      <c r="D55" s="11" t="s">
        <v>43</v>
      </c>
      <c r="E55" s="1" t="s">
        <v>589</v>
      </c>
      <c r="F55" s="94">
        <f>SUM(AB55:AK55)</f>
        <v>779975</v>
      </c>
      <c r="G55" s="94">
        <f t="shared" si="0"/>
        <v>0</v>
      </c>
      <c r="H55" s="94">
        <f t="shared" si="1"/>
        <v>779975</v>
      </c>
      <c r="I55" s="95">
        <f t="shared" si="2"/>
        <v>0</v>
      </c>
      <c r="J55" s="38" t="s">
        <v>103</v>
      </c>
      <c r="K55" s="69"/>
      <c r="L55" s="1" t="s">
        <v>604</v>
      </c>
      <c r="M55" s="105" t="s">
        <v>125</v>
      </c>
      <c r="N55" s="26" t="s">
        <v>335</v>
      </c>
      <c r="O55" s="53"/>
      <c r="P55" s="36">
        <v>249375</v>
      </c>
      <c r="Q55" s="36"/>
      <c r="R55" s="36"/>
      <c r="S55" s="36"/>
      <c r="T55" s="36"/>
      <c r="U55" s="36">
        <v>242525</v>
      </c>
      <c r="V55" s="36"/>
      <c r="W55" s="36">
        <v>73000</v>
      </c>
      <c r="X55" s="36">
        <v>215075</v>
      </c>
      <c r="Y55" s="36"/>
      <c r="Z55" s="36"/>
      <c r="AA55" s="36"/>
      <c r="AB55" s="34">
        <v>249375</v>
      </c>
      <c r="AC55" s="4"/>
      <c r="AD55" s="4"/>
      <c r="AG55" s="81">
        <v>73000</v>
      </c>
      <c r="AH55" s="81">
        <v>242525</v>
      </c>
      <c r="AK55" s="81">
        <v>215075</v>
      </c>
    </row>
    <row r="56" spans="1:30" ht="115.5">
      <c r="A56" s="8">
        <v>52</v>
      </c>
      <c r="B56" s="1" t="s">
        <v>652</v>
      </c>
      <c r="C56" s="8" t="s">
        <v>648</v>
      </c>
      <c r="D56" s="11" t="s">
        <v>649</v>
      </c>
      <c r="E56" s="1" t="s">
        <v>650</v>
      </c>
      <c r="F56" s="94">
        <v>2050</v>
      </c>
      <c r="G56" s="94">
        <f t="shared" si="0"/>
        <v>0</v>
      </c>
      <c r="H56" s="94">
        <f t="shared" si="1"/>
        <v>2050</v>
      </c>
      <c r="I56" s="95">
        <f t="shared" si="2"/>
        <v>0</v>
      </c>
      <c r="J56" s="38" t="s">
        <v>651</v>
      </c>
      <c r="K56" s="69">
        <v>43657</v>
      </c>
      <c r="L56" s="1"/>
      <c r="M56" s="106" t="s">
        <v>122</v>
      </c>
      <c r="N56" s="26" t="s">
        <v>708</v>
      </c>
      <c r="O56" s="53"/>
      <c r="P56" s="36"/>
      <c r="Q56" s="36"/>
      <c r="R56" s="36"/>
      <c r="S56" s="36"/>
      <c r="T56" s="36"/>
      <c r="U56" s="36">
        <v>2050</v>
      </c>
      <c r="V56" s="36"/>
      <c r="W56" s="36"/>
      <c r="X56" s="36"/>
      <c r="Y56" s="36"/>
      <c r="Z56" s="36"/>
      <c r="AA56" s="36"/>
      <c r="AB56" s="68"/>
      <c r="AC56" s="86"/>
      <c r="AD56" s="86"/>
    </row>
    <row r="57" spans="1:30" ht="82.5">
      <c r="A57" s="8">
        <v>53</v>
      </c>
      <c r="B57" s="1" t="s">
        <v>432</v>
      </c>
      <c r="C57" s="8" t="s">
        <v>336</v>
      </c>
      <c r="D57" s="11" t="s">
        <v>337</v>
      </c>
      <c r="E57" s="1" t="s">
        <v>338</v>
      </c>
      <c r="F57" s="94">
        <v>34344</v>
      </c>
      <c r="G57" s="94">
        <f t="shared" si="0"/>
        <v>0</v>
      </c>
      <c r="H57" s="94">
        <f t="shared" si="1"/>
        <v>34344</v>
      </c>
      <c r="I57" s="95">
        <f t="shared" si="2"/>
        <v>0</v>
      </c>
      <c r="J57" s="38" t="s">
        <v>103</v>
      </c>
      <c r="K57" s="69">
        <v>43592</v>
      </c>
      <c r="L57" s="1"/>
      <c r="M57" s="105" t="s">
        <v>57</v>
      </c>
      <c r="N57" s="26" t="s">
        <v>538</v>
      </c>
      <c r="O57" s="53"/>
      <c r="P57" s="36"/>
      <c r="Q57" s="36"/>
      <c r="R57" s="36"/>
      <c r="S57" s="36"/>
      <c r="T57" s="36">
        <v>34344</v>
      </c>
      <c r="U57" s="36"/>
      <c r="V57" s="36"/>
      <c r="W57" s="36"/>
      <c r="X57" s="36"/>
      <c r="Y57" s="36"/>
      <c r="Z57" s="36"/>
      <c r="AA57" s="36"/>
      <c r="AB57" s="68"/>
      <c r="AC57" s="86"/>
      <c r="AD57" s="86"/>
    </row>
    <row r="58" spans="1:30" ht="115.5">
      <c r="A58" s="8">
        <v>54</v>
      </c>
      <c r="B58" s="1" t="s">
        <v>684</v>
      </c>
      <c r="C58" s="8" t="s">
        <v>653</v>
      </c>
      <c r="D58" s="11" t="s">
        <v>654</v>
      </c>
      <c r="E58" s="1" t="s">
        <v>655</v>
      </c>
      <c r="F58" s="94">
        <v>6000</v>
      </c>
      <c r="G58" s="94">
        <f t="shared" si="0"/>
        <v>0</v>
      </c>
      <c r="H58" s="94">
        <f t="shared" si="1"/>
        <v>6000</v>
      </c>
      <c r="I58" s="95">
        <f t="shared" si="2"/>
        <v>0</v>
      </c>
      <c r="J58" s="38" t="s">
        <v>103</v>
      </c>
      <c r="K58" s="69"/>
      <c r="L58" s="1"/>
      <c r="M58" s="106" t="s">
        <v>125</v>
      </c>
      <c r="N58" s="26"/>
      <c r="O58" s="53"/>
      <c r="P58" s="36"/>
      <c r="Q58" s="36"/>
      <c r="R58" s="36"/>
      <c r="S58" s="36"/>
      <c r="T58" s="36"/>
      <c r="U58" s="36">
        <v>6000</v>
      </c>
      <c r="V58" s="36"/>
      <c r="W58" s="36"/>
      <c r="X58" s="36"/>
      <c r="Y58" s="36"/>
      <c r="Z58" s="36"/>
      <c r="AA58" s="36"/>
      <c r="AB58" s="68"/>
      <c r="AC58" s="86"/>
      <c r="AD58" s="86"/>
    </row>
    <row r="59" spans="1:30" ht="99">
      <c r="A59" s="8">
        <v>55</v>
      </c>
      <c r="B59" s="1" t="s">
        <v>605</v>
      </c>
      <c r="C59" s="8" t="s">
        <v>518</v>
      </c>
      <c r="D59" s="11" t="s">
        <v>524</v>
      </c>
      <c r="E59" s="1" t="s">
        <v>525</v>
      </c>
      <c r="F59" s="94">
        <v>2000</v>
      </c>
      <c r="G59" s="94">
        <f t="shared" si="0"/>
        <v>0</v>
      </c>
      <c r="H59" s="94">
        <f t="shared" si="1"/>
        <v>2000</v>
      </c>
      <c r="I59" s="95">
        <f t="shared" si="2"/>
        <v>0</v>
      </c>
      <c r="J59" s="38">
        <v>10803</v>
      </c>
      <c r="K59" s="69"/>
      <c r="L59" s="1"/>
      <c r="M59" s="106" t="s">
        <v>345</v>
      </c>
      <c r="N59" s="26"/>
      <c r="O59" s="53"/>
      <c r="P59" s="36"/>
      <c r="Q59" s="36"/>
      <c r="R59" s="36"/>
      <c r="S59" s="36"/>
      <c r="T59" s="36">
        <v>2000</v>
      </c>
      <c r="U59" s="36"/>
      <c r="V59" s="36"/>
      <c r="W59" s="36"/>
      <c r="X59" s="36"/>
      <c r="Y59" s="36"/>
      <c r="Z59" s="36"/>
      <c r="AA59" s="36"/>
      <c r="AB59" s="68"/>
      <c r="AC59" s="86"/>
      <c r="AD59" s="86"/>
    </row>
    <row r="60" spans="1:30" ht="99">
      <c r="A60" s="8">
        <v>56</v>
      </c>
      <c r="B60" s="1" t="s">
        <v>659</v>
      </c>
      <c r="C60" s="8" t="s">
        <v>518</v>
      </c>
      <c r="D60" s="11" t="s">
        <v>656</v>
      </c>
      <c r="E60" s="1" t="s">
        <v>657</v>
      </c>
      <c r="F60" s="94">
        <v>5800</v>
      </c>
      <c r="G60" s="94">
        <f t="shared" si="0"/>
        <v>0</v>
      </c>
      <c r="H60" s="94">
        <f t="shared" si="1"/>
        <v>5800</v>
      </c>
      <c r="I60" s="95">
        <f t="shared" si="2"/>
        <v>0</v>
      </c>
      <c r="J60" s="97" t="s">
        <v>658</v>
      </c>
      <c r="K60" s="69"/>
      <c r="L60" s="1"/>
      <c r="M60" s="106" t="s">
        <v>345</v>
      </c>
      <c r="N60" s="26"/>
      <c r="O60" s="53"/>
      <c r="P60" s="36"/>
      <c r="Q60" s="36"/>
      <c r="R60" s="36"/>
      <c r="S60" s="36"/>
      <c r="T60" s="36"/>
      <c r="U60" s="36">
        <v>5800</v>
      </c>
      <c r="V60" s="36"/>
      <c r="W60" s="36"/>
      <c r="X60" s="36"/>
      <c r="Y60" s="36"/>
      <c r="Z60" s="36"/>
      <c r="AA60" s="36"/>
      <c r="AB60" s="68"/>
      <c r="AC60" s="86"/>
      <c r="AD60" s="86"/>
    </row>
    <row r="61" spans="1:30" ht="99">
      <c r="A61" s="8">
        <v>57</v>
      </c>
      <c r="B61" s="1" t="s">
        <v>505</v>
      </c>
      <c r="C61" s="8" t="s">
        <v>341</v>
      </c>
      <c r="D61" s="11" t="s">
        <v>342</v>
      </c>
      <c r="E61" s="1" t="s">
        <v>343</v>
      </c>
      <c r="F61" s="94">
        <v>16800</v>
      </c>
      <c r="G61" s="94">
        <f t="shared" si="0"/>
        <v>0</v>
      </c>
      <c r="H61" s="94">
        <f t="shared" si="1"/>
        <v>16800</v>
      </c>
      <c r="I61" s="95">
        <f t="shared" si="2"/>
        <v>0</v>
      </c>
      <c r="J61" s="38" t="s">
        <v>344</v>
      </c>
      <c r="K61" s="69">
        <v>43538</v>
      </c>
      <c r="L61" s="1"/>
      <c r="M61" s="105" t="s">
        <v>345</v>
      </c>
      <c r="N61" s="26" t="s">
        <v>346</v>
      </c>
      <c r="O61" s="53"/>
      <c r="P61" s="36"/>
      <c r="Q61" s="36"/>
      <c r="R61" s="36">
        <v>16800</v>
      </c>
      <c r="S61" s="36"/>
      <c r="T61" s="36"/>
      <c r="U61" s="36"/>
      <c r="V61" s="36"/>
      <c r="W61" s="36"/>
      <c r="X61" s="36"/>
      <c r="Y61" s="36"/>
      <c r="Z61" s="36"/>
      <c r="AA61" s="36"/>
      <c r="AB61" s="68"/>
      <c r="AC61" s="86"/>
      <c r="AD61" s="86"/>
    </row>
    <row r="62" spans="1:30" ht="82.5">
      <c r="A62" s="8">
        <v>58</v>
      </c>
      <c r="B62" s="1" t="s">
        <v>754</v>
      </c>
      <c r="C62" s="8" t="s">
        <v>751</v>
      </c>
      <c r="D62" s="11" t="s">
        <v>752</v>
      </c>
      <c r="E62" s="1" t="s">
        <v>753</v>
      </c>
      <c r="F62" s="94">
        <v>7000</v>
      </c>
      <c r="G62" s="94">
        <f t="shared" si="0"/>
        <v>0</v>
      </c>
      <c r="H62" s="94">
        <f t="shared" si="1"/>
        <v>7000</v>
      </c>
      <c r="I62" s="95">
        <f t="shared" si="2"/>
        <v>0</v>
      </c>
      <c r="J62" s="38">
        <v>1080731</v>
      </c>
      <c r="K62" s="69"/>
      <c r="L62" s="1"/>
      <c r="M62" s="105" t="s">
        <v>124</v>
      </c>
      <c r="N62" s="26"/>
      <c r="O62" s="53"/>
      <c r="P62" s="36"/>
      <c r="Q62" s="36"/>
      <c r="R62" s="36"/>
      <c r="S62" s="36"/>
      <c r="T62" s="36"/>
      <c r="U62" s="36"/>
      <c r="V62" s="36"/>
      <c r="W62" s="36">
        <v>2500</v>
      </c>
      <c r="X62" s="36">
        <v>4500</v>
      </c>
      <c r="Y62" s="36"/>
      <c r="Z62" s="36"/>
      <c r="AA62" s="36"/>
      <c r="AB62" s="68"/>
      <c r="AC62" s="86"/>
      <c r="AD62" s="86"/>
    </row>
    <row r="63" spans="1:27" ht="148.5">
      <c r="A63" s="8">
        <v>59</v>
      </c>
      <c r="B63" s="1" t="s">
        <v>105</v>
      </c>
      <c r="C63" s="8" t="s">
        <v>31</v>
      </c>
      <c r="D63" s="1" t="s">
        <v>176</v>
      </c>
      <c r="E63" s="1" t="s">
        <v>606</v>
      </c>
      <c r="F63" s="94">
        <v>3681871</v>
      </c>
      <c r="G63" s="94">
        <f t="shared" si="0"/>
        <v>0</v>
      </c>
      <c r="H63" s="94">
        <f t="shared" si="1"/>
        <v>3681871</v>
      </c>
      <c r="I63" s="95">
        <f t="shared" si="2"/>
        <v>0</v>
      </c>
      <c r="J63" s="38">
        <v>1071231</v>
      </c>
      <c r="K63" s="69">
        <v>43599</v>
      </c>
      <c r="L63" s="1" t="s">
        <v>104</v>
      </c>
      <c r="M63" s="105" t="s">
        <v>57</v>
      </c>
      <c r="N63" s="26"/>
      <c r="O63" s="53" t="s">
        <v>144</v>
      </c>
      <c r="P63" s="36">
        <v>37122</v>
      </c>
      <c r="Q63" s="36"/>
      <c r="R63" s="36">
        <v>25079</v>
      </c>
      <c r="S63" s="36"/>
      <c r="T63" s="36">
        <v>3619670</v>
      </c>
      <c r="U63" s="36"/>
      <c r="V63" s="36"/>
      <c r="W63" s="36"/>
      <c r="X63" s="36"/>
      <c r="Y63" s="36"/>
      <c r="Z63" s="36"/>
      <c r="AA63" s="36"/>
    </row>
    <row r="64" spans="1:27" ht="99">
      <c r="A64" s="8">
        <v>60</v>
      </c>
      <c r="B64" s="1" t="s">
        <v>506</v>
      </c>
      <c r="C64" s="8" t="s">
        <v>32</v>
      </c>
      <c r="D64" s="1" t="s">
        <v>106</v>
      </c>
      <c r="E64" s="1" t="s">
        <v>607</v>
      </c>
      <c r="F64" s="94">
        <v>4600</v>
      </c>
      <c r="G64" s="94">
        <f t="shared" si="0"/>
        <v>0</v>
      </c>
      <c r="H64" s="94">
        <f t="shared" si="1"/>
        <v>4600</v>
      </c>
      <c r="I64" s="95">
        <f t="shared" si="2"/>
        <v>0</v>
      </c>
      <c r="J64" s="38">
        <v>1071231</v>
      </c>
      <c r="K64" s="69"/>
      <c r="L64" s="1" t="s">
        <v>700</v>
      </c>
      <c r="M64" s="105" t="s">
        <v>191</v>
      </c>
      <c r="N64" s="26"/>
      <c r="O64" s="53"/>
      <c r="P64" s="36">
        <v>0</v>
      </c>
      <c r="Q64" s="36">
        <v>4600</v>
      </c>
      <c r="R64" s="36"/>
      <c r="S64" s="36"/>
      <c r="T64" s="36"/>
      <c r="U64" s="36"/>
      <c r="V64" s="36"/>
      <c r="W64" s="36"/>
      <c r="X64" s="36"/>
      <c r="Y64" s="36"/>
      <c r="Z64" s="36"/>
      <c r="AA64" s="36"/>
    </row>
    <row r="65" spans="1:27" ht="99">
      <c r="A65" s="8">
        <v>61</v>
      </c>
      <c r="B65" s="1" t="s">
        <v>109</v>
      </c>
      <c r="C65" s="8" t="s">
        <v>33</v>
      </c>
      <c r="D65" s="1" t="s">
        <v>34</v>
      </c>
      <c r="E65" s="1" t="s">
        <v>166</v>
      </c>
      <c r="F65" s="94">
        <v>69968</v>
      </c>
      <c r="G65" s="94">
        <f t="shared" si="0"/>
        <v>0</v>
      </c>
      <c r="H65" s="94">
        <f t="shared" si="1"/>
        <v>69968</v>
      </c>
      <c r="I65" s="95">
        <f t="shared" si="2"/>
        <v>0</v>
      </c>
      <c r="J65" s="38">
        <v>1071231</v>
      </c>
      <c r="K65" s="69"/>
      <c r="L65" s="1" t="s">
        <v>107</v>
      </c>
      <c r="M65" s="105" t="s">
        <v>126</v>
      </c>
      <c r="N65" s="26"/>
      <c r="O65" s="53"/>
      <c r="P65" s="36">
        <v>69968</v>
      </c>
      <c r="Q65" s="36"/>
      <c r="R65" s="36"/>
      <c r="S65" s="36"/>
      <c r="T65" s="36"/>
      <c r="U65" s="36"/>
      <c r="V65" s="36"/>
      <c r="W65" s="36"/>
      <c r="X65" s="36"/>
      <c r="Y65" s="36"/>
      <c r="Z65" s="36"/>
      <c r="AA65" s="36"/>
    </row>
    <row r="66" spans="1:27" ht="115.5">
      <c r="A66" s="8">
        <v>62</v>
      </c>
      <c r="B66" s="1" t="s">
        <v>507</v>
      </c>
      <c r="C66" s="8" t="s">
        <v>490</v>
      </c>
      <c r="D66" s="1" t="s">
        <v>491</v>
      </c>
      <c r="E66" s="1" t="s">
        <v>492</v>
      </c>
      <c r="F66" s="94">
        <v>804500</v>
      </c>
      <c r="G66" s="94">
        <f t="shared" si="0"/>
        <v>0</v>
      </c>
      <c r="H66" s="94">
        <f t="shared" si="1"/>
        <v>804500</v>
      </c>
      <c r="I66" s="95">
        <f t="shared" si="2"/>
        <v>0</v>
      </c>
      <c r="J66" s="38" t="s">
        <v>482</v>
      </c>
      <c r="K66" s="69"/>
      <c r="L66" s="1"/>
      <c r="M66" s="105" t="s">
        <v>191</v>
      </c>
      <c r="N66" s="26"/>
      <c r="O66" s="53"/>
      <c r="P66" s="36"/>
      <c r="Q66" s="36"/>
      <c r="R66" s="36"/>
      <c r="S66" s="36"/>
      <c r="T66" s="36">
        <v>804500</v>
      </c>
      <c r="U66" s="36"/>
      <c r="V66" s="36"/>
      <c r="W66" s="36"/>
      <c r="X66" s="36"/>
      <c r="Y66" s="36"/>
      <c r="Z66" s="36"/>
      <c r="AA66" s="36"/>
    </row>
    <row r="67" spans="1:27" ht="115.5">
      <c r="A67" s="8">
        <v>63</v>
      </c>
      <c r="B67" s="1" t="s">
        <v>685</v>
      </c>
      <c r="C67" s="8" t="s">
        <v>490</v>
      </c>
      <c r="D67" s="1" t="s">
        <v>660</v>
      </c>
      <c r="E67" s="1" t="s">
        <v>663</v>
      </c>
      <c r="F67" s="94">
        <v>3200</v>
      </c>
      <c r="G67" s="94">
        <f t="shared" si="0"/>
        <v>0</v>
      </c>
      <c r="H67" s="94">
        <f t="shared" si="1"/>
        <v>3200</v>
      </c>
      <c r="I67" s="95">
        <f t="shared" si="2"/>
        <v>0</v>
      </c>
      <c r="J67" s="97" t="s">
        <v>661</v>
      </c>
      <c r="K67" s="69"/>
      <c r="L67" s="1"/>
      <c r="M67" s="106" t="s">
        <v>662</v>
      </c>
      <c r="N67" s="26"/>
      <c r="O67" s="53"/>
      <c r="P67" s="36"/>
      <c r="Q67" s="36"/>
      <c r="R67" s="36"/>
      <c r="S67" s="36"/>
      <c r="T67" s="36"/>
      <c r="U67" s="36">
        <v>3200</v>
      </c>
      <c r="V67" s="36"/>
      <c r="W67" s="36"/>
      <c r="X67" s="36"/>
      <c r="Y67" s="36"/>
      <c r="Z67" s="36"/>
      <c r="AA67" s="36"/>
    </row>
    <row r="68" spans="1:27" ht="99">
      <c r="A68" s="8">
        <v>64</v>
      </c>
      <c r="B68" s="1" t="s">
        <v>364</v>
      </c>
      <c r="C68" s="8" t="s">
        <v>365</v>
      </c>
      <c r="D68" s="1" t="s">
        <v>366</v>
      </c>
      <c r="E68" s="1" t="s">
        <v>367</v>
      </c>
      <c r="F68" s="94">
        <v>7000</v>
      </c>
      <c r="G68" s="94">
        <f t="shared" si="0"/>
        <v>0</v>
      </c>
      <c r="H68" s="94">
        <f t="shared" si="1"/>
        <v>7000</v>
      </c>
      <c r="I68" s="95">
        <f t="shared" si="2"/>
        <v>0</v>
      </c>
      <c r="J68" s="38">
        <v>10802</v>
      </c>
      <c r="K68" s="69"/>
      <c r="L68" s="1"/>
      <c r="M68" s="105" t="s">
        <v>368</v>
      </c>
      <c r="N68" s="26"/>
      <c r="O68" s="53"/>
      <c r="P68" s="36"/>
      <c r="Q68" s="36"/>
      <c r="R68" s="36"/>
      <c r="S68" s="36">
        <v>7000</v>
      </c>
      <c r="T68" s="36"/>
      <c r="U68" s="36"/>
      <c r="V68" s="36"/>
      <c r="W68" s="36"/>
      <c r="X68" s="36"/>
      <c r="Y68" s="36"/>
      <c r="Z68" s="36"/>
      <c r="AA68" s="36"/>
    </row>
    <row r="69" spans="1:27" ht="66">
      <c r="A69" s="8">
        <v>65</v>
      </c>
      <c r="B69" s="1" t="s">
        <v>565</v>
      </c>
      <c r="C69" s="8" t="s">
        <v>563</v>
      </c>
      <c r="D69" s="1" t="s">
        <v>564</v>
      </c>
      <c r="E69" s="1" t="s">
        <v>566</v>
      </c>
      <c r="F69" s="94">
        <v>1150</v>
      </c>
      <c r="G69" s="94">
        <f t="shared" si="0"/>
        <v>0</v>
      </c>
      <c r="H69" s="94">
        <f t="shared" si="1"/>
        <v>1150</v>
      </c>
      <c r="I69" s="95">
        <f t="shared" si="2"/>
        <v>0</v>
      </c>
      <c r="J69" s="38">
        <v>1080731</v>
      </c>
      <c r="K69" s="69"/>
      <c r="L69" s="1"/>
      <c r="M69" s="106" t="s">
        <v>567</v>
      </c>
      <c r="N69" s="26"/>
      <c r="O69" s="53"/>
      <c r="P69" s="36"/>
      <c r="Q69" s="36"/>
      <c r="R69" s="36"/>
      <c r="S69" s="36"/>
      <c r="T69" s="36">
        <v>1150</v>
      </c>
      <c r="U69" s="36"/>
      <c r="V69" s="36"/>
      <c r="W69" s="36"/>
      <c r="X69" s="36"/>
      <c r="Y69" s="36"/>
      <c r="Z69" s="36"/>
      <c r="AA69" s="36"/>
    </row>
    <row r="70" spans="1:27" ht="66">
      <c r="A70" s="8">
        <v>66</v>
      </c>
      <c r="B70" s="132" t="s">
        <v>814</v>
      </c>
      <c r="C70" s="134" t="s">
        <v>370</v>
      </c>
      <c r="D70" s="1" t="s">
        <v>665</v>
      </c>
      <c r="E70" s="1" t="s">
        <v>372</v>
      </c>
      <c r="F70" s="94">
        <v>93683</v>
      </c>
      <c r="G70" s="94">
        <f t="shared" si="0"/>
        <v>0</v>
      </c>
      <c r="H70" s="94">
        <f t="shared" si="1"/>
        <v>93683</v>
      </c>
      <c r="I70" s="95">
        <f t="shared" si="2"/>
        <v>0</v>
      </c>
      <c r="J70" s="38" t="s">
        <v>373</v>
      </c>
      <c r="K70" s="69"/>
      <c r="L70" s="1"/>
      <c r="M70" s="105" t="s">
        <v>191</v>
      </c>
      <c r="N70" s="26"/>
      <c r="O70" s="53"/>
      <c r="P70" s="36"/>
      <c r="Q70" s="36"/>
      <c r="R70" s="36"/>
      <c r="S70" s="36">
        <v>93683</v>
      </c>
      <c r="T70" s="36"/>
      <c r="U70" s="36"/>
      <c r="V70" s="36"/>
      <c r="W70" s="36"/>
      <c r="X70" s="36"/>
      <c r="Y70" s="36"/>
      <c r="Z70" s="36"/>
      <c r="AA70" s="36"/>
    </row>
    <row r="71" spans="1:27" ht="82.5" customHeight="1">
      <c r="A71" s="8">
        <v>67</v>
      </c>
      <c r="B71" s="133"/>
      <c r="C71" s="135"/>
      <c r="D71" s="1" t="s">
        <v>666</v>
      </c>
      <c r="E71" s="1" t="s">
        <v>664</v>
      </c>
      <c r="F71" s="94">
        <v>24167</v>
      </c>
      <c r="G71" s="94">
        <f t="shared" si="0"/>
        <v>0</v>
      </c>
      <c r="H71" s="94">
        <f t="shared" si="1"/>
        <v>24167</v>
      </c>
      <c r="I71" s="95">
        <f t="shared" si="2"/>
        <v>0</v>
      </c>
      <c r="J71" s="38">
        <v>10802</v>
      </c>
      <c r="K71" s="69"/>
      <c r="L71" s="1"/>
      <c r="M71" s="106" t="s">
        <v>191</v>
      </c>
      <c r="N71" s="26"/>
      <c r="O71" s="53"/>
      <c r="P71" s="36"/>
      <c r="Q71" s="36"/>
      <c r="R71" s="36"/>
      <c r="S71" s="36"/>
      <c r="T71" s="36"/>
      <c r="U71" s="36">
        <v>24167</v>
      </c>
      <c r="V71" s="36"/>
      <c r="W71" s="36"/>
      <c r="X71" s="36"/>
      <c r="Y71" s="36"/>
      <c r="Z71" s="36"/>
      <c r="AA71" s="36"/>
    </row>
    <row r="72" spans="1:27" ht="82.5">
      <c r="A72" s="8">
        <v>68</v>
      </c>
      <c r="B72" s="1" t="s">
        <v>197</v>
      </c>
      <c r="C72" s="8" t="s">
        <v>195</v>
      </c>
      <c r="D72" s="1" t="s">
        <v>196</v>
      </c>
      <c r="E72" s="1" t="s">
        <v>198</v>
      </c>
      <c r="F72" s="94">
        <v>4000</v>
      </c>
      <c r="G72" s="94">
        <f aca="true" t="shared" si="3" ref="G72:G99">Y72</f>
        <v>0</v>
      </c>
      <c r="H72" s="94">
        <f aca="true" t="shared" si="4" ref="H72:H99">SUM(P72:Y72)</f>
        <v>4000</v>
      </c>
      <c r="I72" s="95">
        <f aca="true" t="shared" si="5" ref="I72:I99">F72-H72</f>
        <v>0</v>
      </c>
      <c r="J72" s="57" t="s">
        <v>200</v>
      </c>
      <c r="K72" s="69"/>
      <c r="L72" s="1"/>
      <c r="M72" s="105" t="s">
        <v>199</v>
      </c>
      <c r="N72" s="26"/>
      <c r="O72" s="53"/>
      <c r="P72" s="36"/>
      <c r="Q72" s="36"/>
      <c r="R72" s="36"/>
      <c r="S72" s="36"/>
      <c r="T72" s="36"/>
      <c r="U72" s="36">
        <v>4000</v>
      </c>
      <c r="V72" s="36"/>
      <c r="W72" s="36"/>
      <c r="X72" s="36"/>
      <c r="Y72" s="36"/>
      <c r="Z72" s="36"/>
      <c r="AA72" s="36"/>
    </row>
    <row r="73" spans="1:27" ht="132">
      <c r="A73" s="8">
        <v>69</v>
      </c>
      <c r="B73" s="1" t="s">
        <v>686</v>
      </c>
      <c r="C73" s="8" t="s">
        <v>667</v>
      </c>
      <c r="D73" s="1" t="s">
        <v>668</v>
      </c>
      <c r="E73" s="1" t="s">
        <v>669</v>
      </c>
      <c r="F73" s="94">
        <v>100000</v>
      </c>
      <c r="G73" s="94">
        <f t="shared" si="3"/>
        <v>0</v>
      </c>
      <c r="H73" s="94">
        <f t="shared" si="4"/>
        <v>100000</v>
      </c>
      <c r="I73" s="95">
        <f t="shared" si="5"/>
        <v>0</v>
      </c>
      <c r="J73" s="57">
        <v>1081101</v>
      </c>
      <c r="K73" s="69">
        <v>43713</v>
      </c>
      <c r="L73" s="1"/>
      <c r="M73" s="105" t="s">
        <v>670</v>
      </c>
      <c r="N73" s="26"/>
      <c r="O73" s="53"/>
      <c r="P73" s="36"/>
      <c r="Q73" s="36"/>
      <c r="R73" s="36"/>
      <c r="S73" s="36"/>
      <c r="T73" s="36"/>
      <c r="U73" s="36"/>
      <c r="V73" s="36">
        <v>42680</v>
      </c>
      <c r="W73" s="36">
        <v>56630</v>
      </c>
      <c r="X73" s="36">
        <v>690</v>
      </c>
      <c r="Y73" s="36"/>
      <c r="Z73" s="36"/>
      <c r="AA73" s="36"/>
    </row>
    <row r="74" spans="1:27" ht="132">
      <c r="A74" s="8">
        <v>70</v>
      </c>
      <c r="B74" s="1" t="s">
        <v>815</v>
      </c>
      <c r="C74" s="8" t="s">
        <v>788</v>
      </c>
      <c r="D74" s="1" t="s">
        <v>789</v>
      </c>
      <c r="E74" s="1" t="s">
        <v>792</v>
      </c>
      <c r="F74" s="94">
        <v>23835</v>
      </c>
      <c r="G74" s="94">
        <f>Y74</f>
        <v>0</v>
      </c>
      <c r="H74" s="94">
        <f>SUM(P74:Y74)</f>
        <v>0</v>
      </c>
      <c r="I74" s="95">
        <f>F74-H74</f>
        <v>23835</v>
      </c>
      <c r="J74" s="57" t="s">
        <v>790</v>
      </c>
      <c r="K74" s="69"/>
      <c r="L74" s="1"/>
      <c r="M74" s="105" t="s">
        <v>791</v>
      </c>
      <c r="N74" s="26"/>
      <c r="O74" s="53"/>
      <c r="P74" s="36"/>
      <c r="Q74" s="36"/>
      <c r="R74" s="36"/>
      <c r="S74" s="36"/>
      <c r="T74" s="36"/>
      <c r="U74" s="36"/>
      <c r="V74" s="36"/>
      <c r="W74" s="36"/>
      <c r="X74" s="36"/>
      <c r="Y74" s="36"/>
      <c r="Z74" s="36"/>
      <c r="AA74" s="36"/>
    </row>
    <row r="75" spans="1:27" ht="99">
      <c r="A75" s="8">
        <v>71</v>
      </c>
      <c r="B75" s="1" t="s">
        <v>798</v>
      </c>
      <c r="C75" s="8" t="s">
        <v>793</v>
      </c>
      <c r="D75" s="1" t="s">
        <v>794</v>
      </c>
      <c r="E75" s="1" t="s">
        <v>795</v>
      </c>
      <c r="F75" s="94">
        <v>124683</v>
      </c>
      <c r="G75" s="94">
        <f>Y75</f>
        <v>124683</v>
      </c>
      <c r="H75" s="94">
        <f>SUM(P75:Y75)</f>
        <v>124683</v>
      </c>
      <c r="I75" s="95">
        <f>F75-H75</f>
        <v>0</v>
      </c>
      <c r="J75" s="57" t="s">
        <v>797</v>
      </c>
      <c r="K75" s="69"/>
      <c r="L75" s="1"/>
      <c r="M75" s="105" t="s">
        <v>796</v>
      </c>
      <c r="N75" s="26"/>
      <c r="O75" s="53"/>
      <c r="P75" s="36"/>
      <c r="Q75" s="36"/>
      <c r="R75" s="36"/>
      <c r="S75" s="36"/>
      <c r="T75" s="36"/>
      <c r="U75" s="36"/>
      <c r="V75" s="36"/>
      <c r="W75" s="36"/>
      <c r="X75" s="36"/>
      <c r="Y75" s="36">
        <v>124683</v>
      </c>
      <c r="Z75" s="36"/>
      <c r="AA75" s="36"/>
    </row>
    <row r="76" spans="1:27" ht="165">
      <c r="A76" s="8">
        <v>72</v>
      </c>
      <c r="B76" s="1" t="s">
        <v>739</v>
      </c>
      <c r="C76" s="8" t="s">
        <v>733</v>
      </c>
      <c r="D76" s="1" t="s">
        <v>812</v>
      </c>
      <c r="E76" s="1" t="s">
        <v>813</v>
      </c>
      <c r="F76" s="94">
        <f>36000+20800</f>
        <v>56800</v>
      </c>
      <c r="G76" s="94">
        <f t="shared" si="3"/>
        <v>0</v>
      </c>
      <c r="H76" s="94">
        <f t="shared" si="4"/>
        <v>0</v>
      </c>
      <c r="I76" s="95">
        <f t="shared" si="5"/>
        <v>56800</v>
      </c>
      <c r="J76" s="57">
        <v>10810</v>
      </c>
      <c r="K76" s="69">
        <v>43774</v>
      </c>
      <c r="L76" s="1"/>
      <c r="M76" s="105" t="s">
        <v>670</v>
      </c>
      <c r="N76" s="26"/>
      <c r="O76" s="53"/>
      <c r="P76" s="36"/>
      <c r="Q76" s="36"/>
      <c r="R76" s="36"/>
      <c r="S76" s="36"/>
      <c r="T76" s="36"/>
      <c r="U76" s="36"/>
      <c r="V76" s="36"/>
      <c r="W76" s="36"/>
      <c r="X76" s="36"/>
      <c r="Y76" s="36"/>
      <c r="Z76" s="36"/>
      <c r="AA76" s="36"/>
    </row>
    <row r="77" spans="1:27" ht="99">
      <c r="A77" s="8">
        <v>73</v>
      </c>
      <c r="B77" s="3" t="s">
        <v>608</v>
      </c>
      <c r="C77" s="9" t="s">
        <v>35</v>
      </c>
      <c r="D77" s="4" t="s">
        <v>36</v>
      </c>
      <c r="E77" s="3" t="s">
        <v>111</v>
      </c>
      <c r="F77" s="94">
        <v>15000</v>
      </c>
      <c r="G77" s="94">
        <f t="shared" si="3"/>
        <v>0</v>
      </c>
      <c r="H77" s="94">
        <f t="shared" si="4"/>
        <v>15000</v>
      </c>
      <c r="I77" s="95">
        <f t="shared" si="5"/>
        <v>0</v>
      </c>
      <c r="J77" s="38">
        <v>1071231</v>
      </c>
      <c r="K77" s="69"/>
      <c r="L77" s="1" t="s">
        <v>110</v>
      </c>
      <c r="M77" s="105" t="s">
        <v>127</v>
      </c>
      <c r="N77" s="26"/>
      <c r="O77" s="53"/>
      <c r="P77" s="36">
        <v>15000</v>
      </c>
      <c r="Q77" s="36"/>
      <c r="R77" s="36"/>
      <c r="S77" s="36"/>
      <c r="T77" s="36"/>
      <c r="U77" s="36"/>
      <c r="V77" s="36"/>
      <c r="W77" s="36"/>
      <c r="X77" s="36"/>
      <c r="Y77" s="36"/>
      <c r="Z77" s="36"/>
      <c r="AA77" s="36"/>
    </row>
    <row r="78" spans="1:27" ht="66">
      <c r="A78" s="8">
        <v>74</v>
      </c>
      <c r="B78" s="3" t="s">
        <v>112</v>
      </c>
      <c r="C78" s="9" t="s">
        <v>37</v>
      </c>
      <c r="D78" s="1" t="s">
        <v>113</v>
      </c>
      <c r="E78" s="3" t="s">
        <v>114</v>
      </c>
      <c r="F78" s="94">
        <v>10000</v>
      </c>
      <c r="G78" s="94">
        <f t="shared" si="3"/>
        <v>0</v>
      </c>
      <c r="H78" s="94">
        <f t="shared" si="4"/>
        <v>10000</v>
      </c>
      <c r="I78" s="95">
        <f t="shared" si="5"/>
        <v>0</v>
      </c>
      <c r="J78" s="38">
        <v>1071231</v>
      </c>
      <c r="K78" s="69"/>
      <c r="L78" s="1" t="s">
        <v>115</v>
      </c>
      <c r="M78" s="105" t="s">
        <v>127</v>
      </c>
      <c r="N78" s="26"/>
      <c r="O78" s="53"/>
      <c r="P78" s="36">
        <v>10000</v>
      </c>
      <c r="Q78" s="36"/>
      <c r="R78" s="36"/>
      <c r="S78" s="36"/>
      <c r="T78" s="36"/>
      <c r="U78" s="36"/>
      <c r="V78" s="36"/>
      <c r="W78" s="36"/>
      <c r="X78" s="36"/>
      <c r="Y78" s="36"/>
      <c r="Z78" s="36"/>
      <c r="AA78" s="36"/>
    </row>
    <row r="79" spans="1:27" ht="99">
      <c r="A79" s="8">
        <v>75</v>
      </c>
      <c r="B79" s="3" t="s">
        <v>693</v>
      </c>
      <c r="C79" s="9" t="s">
        <v>116</v>
      </c>
      <c r="D79" s="3" t="s">
        <v>705</v>
      </c>
      <c r="E79" s="3" t="s">
        <v>167</v>
      </c>
      <c r="F79" s="94">
        <v>259244</v>
      </c>
      <c r="G79" s="94">
        <f t="shared" si="3"/>
        <v>0</v>
      </c>
      <c r="H79" s="94">
        <f t="shared" si="4"/>
        <v>259244</v>
      </c>
      <c r="I79" s="95">
        <f t="shared" si="5"/>
        <v>0</v>
      </c>
      <c r="J79" s="38" t="s">
        <v>707</v>
      </c>
      <c r="K79" s="69">
        <v>43657</v>
      </c>
      <c r="L79" s="1" t="s">
        <v>690</v>
      </c>
      <c r="M79" s="105" t="s">
        <v>128</v>
      </c>
      <c r="N79" s="26" t="s">
        <v>706</v>
      </c>
      <c r="O79" s="53"/>
      <c r="P79" s="36"/>
      <c r="Q79" s="36"/>
      <c r="R79" s="36"/>
      <c r="S79" s="36"/>
      <c r="T79" s="36"/>
      <c r="U79" s="36"/>
      <c r="V79" s="36">
        <v>259244</v>
      </c>
      <c r="W79" s="36"/>
      <c r="X79" s="36"/>
      <c r="Y79" s="36"/>
      <c r="Z79" s="36"/>
      <c r="AA79" s="36"/>
    </row>
    <row r="80" spans="1:27" ht="99">
      <c r="A80" s="8">
        <v>76</v>
      </c>
      <c r="B80" s="3" t="s">
        <v>692</v>
      </c>
      <c r="C80" s="9" t="s">
        <v>116</v>
      </c>
      <c r="D80" s="3" t="s">
        <v>671</v>
      </c>
      <c r="E80" s="3" t="s">
        <v>689</v>
      </c>
      <c r="F80" s="94">
        <f>141536+900000-259244</f>
        <v>782292</v>
      </c>
      <c r="G80" s="94">
        <f t="shared" si="3"/>
        <v>0</v>
      </c>
      <c r="H80" s="94">
        <f t="shared" si="4"/>
        <v>782292</v>
      </c>
      <c r="I80" s="95">
        <f t="shared" si="5"/>
        <v>0</v>
      </c>
      <c r="J80" s="38" t="s">
        <v>59</v>
      </c>
      <c r="K80" s="70">
        <v>43706</v>
      </c>
      <c r="L80" s="1" t="s">
        <v>691</v>
      </c>
      <c r="M80" s="105" t="s">
        <v>128</v>
      </c>
      <c r="N80" s="26"/>
      <c r="O80" s="53"/>
      <c r="P80" s="36">
        <v>215677</v>
      </c>
      <c r="Q80" s="36">
        <v>40930</v>
      </c>
      <c r="R80" s="36">
        <v>42928</v>
      </c>
      <c r="S80" s="36">
        <v>125894</v>
      </c>
      <c r="T80" s="36">
        <v>150993</v>
      </c>
      <c r="U80" s="36">
        <v>108098</v>
      </c>
      <c r="V80" s="36">
        <v>86901</v>
      </c>
      <c r="W80" s="36">
        <v>8873</v>
      </c>
      <c r="X80" s="36">
        <v>1998</v>
      </c>
      <c r="Y80" s="36"/>
      <c r="Z80" s="36"/>
      <c r="AA80" s="36"/>
    </row>
    <row r="81" spans="1:27" ht="49.5">
      <c r="A81" s="8">
        <v>77</v>
      </c>
      <c r="B81" s="3" t="s">
        <v>397</v>
      </c>
      <c r="C81" s="63" t="s">
        <v>398</v>
      </c>
      <c r="D81" s="3" t="s">
        <v>399</v>
      </c>
      <c r="E81" s="3" t="s">
        <v>400</v>
      </c>
      <c r="F81" s="94">
        <v>3104</v>
      </c>
      <c r="G81" s="94">
        <f t="shared" si="3"/>
        <v>0</v>
      </c>
      <c r="H81" s="94">
        <f t="shared" si="4"/>
        <v>3104</v>
      </c>
      <c r="I81" s="95">
        <f t="shared" si="5"/>
        <v>0</v>
      </c>
      <c r="J81" s="74" t="s">
        <v>401</v>
      </c>
      <c r="K81" s="69"/>
      <c r="L81" s="1"/>
      <c r="M81" s="108" t="s">
        <v>402</v>
      </c>
      <c r="N81" s="69" t="s">
        <v>403</v>
      </c>
      <c r="O81" s="53"/>
      <c r="P81" s="36"/>
      <c r="Q81" s="36"/>
      <c r="R81" s="36">
        <v>3104</v>
      </c>
      <c r="S81" s="36"/>
      <c r="T81" s="36"/>
      <c r="U81" s="36"/>
      <c r="V81" s="36"/>
      <c r="W81" s="36"/>
      <c r="X81" s="36"/>
      <c r="Y81" s="36"/>
      <c r="Z81" s="36"/>
      <c r="AA81" s="36"/>
    </row>
    <row r="82" spans="1:27" ht="115.5">
      <c r="A82" s="8">
        <v>78</v>
      </c>
      <c r="B82" s="3" t="s">
        <v>674</v>
      </c>
      <c r="C82" s="63" t="s">
        <v>640</v>
      </c>
      <c r="D82" s="3" t="s">
        <v>672</v>
      </c>
      <c r="E82" s="3" t="s">
        <v>673</v>
      </c>
      <c r="F82" s="94">
        <v>405000</v>
      </c>
      <c r="G82" s="94">
        <f t="shared" si="3"/>
        <v>0</v>
      </c>
      <c r="H82" s="94">
        <f t="shared" si="4"/>
        <v>405000</v>
      </c>
      <c r="I82" s="95">
        <f t="shared" si="5"/>
        <v>0</v>
      </c>
      <c r="J82" s="74">
        <v>108</v>
      </c>
      <c r="K82" s="69">
        <v>43633</v>
      </c>
      <c r="L82" s="1"/>
      <c r="M82" s="108" t="s">
        <v>128</v>
      </c>
      <c r="N82" s="69" t="s">
        <v>642</v>
      </c>
      <c r="O82" s="53"/>
      <c r="P82" s="36"/>
      <c r="Q82" s="36"/>
      <c r="R82" s="36"/>
      <c r="S82" s="36"/>
      <c r="T82" s="36"/>
      <c r="U82" s="36">
        <v>405000</v>
      </c>
      <c r="V82" s="36"/>
      <c r="W82" s="36"/>
      <c r="X82" s="36"/>
      <c r="Y82" s="36"/>
      <c r="Z82" s="36"/>
      <c r="AA82" s="36"/>
    </row>
    <row r="83" spans="1:27" ht="115.5">
      <c r="A83" s="8">
        <v>79</v>
      </c>
      <c r="B83" s="3" t="s">
        <v>510</v>
      </c>
      <c r="C83" s="63" t="s">
        <v>465</v>
      </c>
      <c r="D83" s="3" t="s">
        <v>464</v>
      </c>
      <c r="E83" s="3" t="s">
        <v>466</v>
      </c>
      <c r="F83" s="94">
        <v>949163</v>
      </c>
      <c r="G83" s="94">
        <f t="shared" si="3"/>
        <v>0</v>
      </c>
      <c r="H83" s="94">
        <f t="shared" si="4"/>
        <v>949163</v>
      </c>
      <c r="I83" s="95">
        <f t="shared" si="5"/>
        <v>0</v>
      </c>
      <c r="J83" s="74" t="s">
        <v>467</v>
      </c>
      <c r="K83" s="70">
        <v>43679</v>
      </c>
      <c r="L83" s="1"/>
      <c r="M83" s="106" t="s">
        <v>468</v>
      </c>
      <c r="N83" s="69"/>
      <c r="O83" s="53"/>
      <c r="P83" s="36"/>
      <c r="Q83" s="36"/>
      <c r="R83" s="36"/>
      <c r="S83" s="36">
        <v>519614</v>
      </c>
      <c r="T83" s="36">
        <v>55409</v>
      </c>
      <c r="U83" s="36">
        <v>11652</v>
      </c>
      <c r="V83" s="36">
        <v>10143</v>
      </c>
      <c r="W83" s="36">
        <v>352253</v>
      </c>
      <c r="X83" s="36">
        <v>92</v>
      </c>
      <c r="Y83" s="36"/>
      <c r="Z83" s="36"/>
      <c r="AA83" s="36"/>
    </row>
    <row r="84" spans="1:27" ht="115.5">
      <c r="A84" s="8">
        <v>80</v>
      </c>
      <c r="B84" s="3" t="s">
        <v>511</v>
      </c>
      <c r="C84" s="63" t="s">
        <v>469</v>
      </c>
      <c r="D84" s="3" t="s">
        <v>470</v>
      </c>
      <c r="E84" s="3" t="s">
        <v>471</v>
      </c>
      <c r="F84" s="94">
        <v>35600</v>
      </c>
      <c r="G84" s="94">
        <f t="shared" si="3"/>
        <v>0</v>
      </c>
      <c r="H84" s="94">
        <f t="shared" si="4"/>
        <v>35600</v>
      </c>
      <c r="I84" s="95">
        <f t="shared" si="5"/>
        <v>0</v>
      </c>
      <c r="J84" s="97" t="s">
        <v>472</v>
      </c>
      <c r="K84" s="69">
        <v>43678</v>
      </c>
      <c r="L84" s="1"/>
      <c r="M84" s="106" t="s">
        <v>468</v>
      </c>
      <c r="N84" s="69"/>
      <c r="O84" s="53"/>
      <c r="P84" s="36"/>
      <c r="Q84" s="36"/>
      <c r="R84" s="36"/>
      <c r="S84" s="36">
        <v>3188</v>
      </c>
      <c r="T84" s="36"/>
      <c r="U84" s="36">
        <v>19648</v>
      </c>
      <c r="V84" s="36"/>
      <c r="W84" s="36">
        <v>12764</v>
      </c>
      <c r="X84" s="36"/>
      <c r="Y84" s="36"/>
      <c r="Z84" s="36"/>
      <c r="AA84" s="36"/>
    </row>
    <row r="85" spans="1:27" ht="66">
      <c r="A85" s="8">
        <v>81</v>
      </c>
      <c r="B85" s="3" t="s">
        <v>633</v>
      </c>
      <c r="C85" s="63" t="s">
        <v>568</v>
      </c>
      <c r="D85" s="3" t="s">
        <v>569</v>
      </c>
      <c r="E85" s="3" t="s">
        <v>571</v>
      </c>
      <c r="F85" s="94">
        <v>50000</v>
      </c>
      <c r="G85" s="94">
        <f t="shared" si="3"/>
        <v>0</v>
      </c>
      <c r="H85" s="94">
        <f t="shared" si="4"/>
        <v>19308</v>
      </c>
      <c r="I85" s="95">
        <f t="shared" si="5"/>
        <v>30692</v>
      </c>
      <c r="J85" s="97" t="s">
        <v>570</v>
      </c>
      <c r="K85" s="69"/>
      <c r="L85" s="1"/>
      <c r="M85" s="106" t="s">
        <v>402</v>
      </c>
      <c r="N85" s="69"/>
      <c r="O85" s="53"/>
      <c r="P85" s="36"/>
      <c r="Q85" s="36"/>
      <c r="R85" s="36"/>
      <c r="S85" s="36"/>
      <c r="T85" s="36"/>
      <c r="U85" s="36"/>
      <c r="V85" s="36">
        <f>35922-V86</f>
        <v>19308</v>
      </c>
      <c r="W85" s="36"/>
      <c r="X85" s="36"/>
      <c r="Y85" s="36"/>
      <c r="Z85" s="36"/>
      <c r="AA85" s="36"/>
    </row>
    <row r="86" spans="1:27" ht="115.5">
      <c r="A86" s="8">
        <v>82</v>
      </c>
      <c r="B86" s="3" t="s">
        <v>678</v>
      </c>
      <c r="C86" s="63" t="s">
        <v>568</v>
      </c>
      <c r="D86" s="3" t="s">
        <v>675</v>
      </c>
      <c r="E86" s="3" t="s">
        <v>676</v>
      </c>
      <c r="F86" s="94">
        <v>40000</v>
      </c>
      <c r="G86" s="94">
        <f t="shared" si="3"/>
        <v>1270</v>
      </c>
      <c r="H86" s="94">
        <f t="shared" si="4"/>
        <v>17884</v>
      </c>
      <c r="I86" s="95">
        <f t="shared" si="5"/>
        <v>22116</v>
      </c>
      <c r="J86" s="97" t="s">
        <v>677</v>
      </c>
      <c r="K86" s="69"/>
      <c r="L86" s="1"/>
      <c r="M86" s="106" t="s">
        <v>402</v>
      </c>
      <c r="N86" s="69"/>
      <c r="O86" s="53"/>
      <c r="P86" s="36"/>
      <c r="Q86" s="36"/>
      <c r="R86" s="36"/>
      <c r="S86" s="36"/>
      <c r="T86" s="36"/>
      <c r="U86" s="36"/>
      <c r="V86" s="36">
        <v>16614</v>
      </c>
      <c r="W86" s="36"/>
      <c r="X86" s="36"/>
      <c r="Y86" s="36">
        <v>1270</v>
      </c>
      <c r="Z86" s="36"/>
      <c r="AA86" s="36"/>
    </row>
    <row r="87" spans="1:27" ht="82.5">
      <c r="A87" s="8">
        <v>83</v>
      </c>
      <c r="B87" s="3" t="s">
        <v>512</v>
      </c>
      <c r="C87" s="63" t="s">
        <v>473</v>
      </c>
      <c r="D87" s="3" t="s">
        <v>474</v>
      </c>
      <c r="E87" s="3" t="s">
        <v>475</v>
      </c>
      <c r="F87" s="94">
        <v>23643</v>
      </c>
      <c r="G87" s="94">
        <f t="shared" si="3"/>
        <v>0</v>
      </c>
      <c r="H87" s="94">
        <f t="shared" si="4"/>
        <v>23643</v>
      </c>
      <c r="I87" s="95">
        <f t="shared" si="5"/>
        <v>0</v>
      </c>
      <c r="J87" s="97" t="s">
        <v>446</v>
      </c>
      <c r="K87" s="69"/>
      <c r="L87" s="1"/>
      <c r="M87" s="106" t="s">
        <v>127</v>
      </c>
      <c r="N87" s="69"/>
      <c r="O87" s="53"/>
      <c r="P87" s="36"/>
      <c r="Q87" s="36"/>
      <c r="R87" s="36"/>
      <c r="S87" s="36"/>
      <c r="T87" s="36"/>
      <c r="U87" s="36">
        <v>23643</v>
      </c>
      <c r="V87" s="36"/>
      <c r="W87" s="36"/>
      <c r="X87" s="36"/>
      <c r="Y87" s="36"/>
      <c r="Z87" s="36"/>
      <c r="AA87" s="36"/>
    </row>
    <row r="88" spans="1:27" ht="69" customHeight="1">
      <c r="A88" s="8">
        <v>84</v>
      </c>
      <c r="B88" s="3" t="s">
        <v>611</v>
      </c>
      <c r="C88" s="9" t="s">
        <v>201</v>
      </c>
      <c r="D88" s="3" t="s">
        <v>612</v>
      </c>
      <c r="E88" s="3" t="s">
        <v>204</v>
      </c>
      <c r="F88" s="94">
        <f>8883</f>
        <v>8883</v>
      </c>
      <c r="G88" s="94">
        <f t="shared" si="3"/>
        <v>0</v>
      </c>
      <c r="H88" s="94">
        <f t="shared" si="4"/>
        <v>8883</v>
      </c>
      <c r="I88" s="95">
        <f t="shared" si="5"/>
        <v>0</v>
      </c>
      <c r="J88" s="38" t="s">
        <v>202</v>
      </c>
      <c r="K88" s="69" t="s">
        <v>409</v>
      </c>
      <c r="L88" s="1"/>
      <c r="M88" s="105" t="s">
        <v>127</v>
      </c>
      <c r="N88" s="76" t="s">
        <v>410</v>
      </c>
      <c r="O88" s="53"/>
      <c r="P88" s="36"/>
      <c r="Q88" s="36">
        <v>8214</v>
      </c>
      <c r="R88" s="36">
        <v>669</v>
      </c>
      <c r="S88" s="36"/>
      <c r="T88" s="36"/>
      <c r="U88" s="36"/>
      <c r="V88" s="36"/>
      <c r="W88" s="36"/>
      <c r="X88" s="36"/>
      <c r="Y88" s="36"/>
      <c r="Z88" s="36"/>
      <c r="AA88" s="36"/>
    </row>
    <row r="89" spans="1:27" ht="49.5">
      <c r="A89" s="8">
        <v>85</v>
      </c>
      <c r="B89" s="3" t="s">
        <v>411</v>
      </c>
      <c r="C89" s="9" t="s">
        <v>201</v>
      </c>
      <c r="D89" s="3" t="s">
        <v>412</v>
      </c>
      <c r="E89" s="3" t="s">
        <v>413</v>
      </c>
      <c r="F89" s="94">
        <v>57915</v>
      </c>
      <c r="G89" s="94">
        <f t="shared" si="3"/>
        <v>0</v>
      </c>
      <c r="H89" s="94">
        <f t="shared" si="4"/>
        <v>57915</v>
      </c>
      <c r="I89" s="95">
        <f t="shared" si="5"/>
        <v>0</v>
      </c>
      <c r="J89" s="74" t="s">
        <v>200</v>
      </c>
      <c r="K89" s="69">
        <v>43682</v>
      </c>
      <c r="L89" s="1"/>
      <c r="M89" s="105" t="s">
        <v>127</v>
      </c>
      <c r="N89" s="76"/>
      <c r="O89" s="53"/>
      <c r="P89" s="36"/>
      <c r="Q89" s="36"/>
      <c r="R89" s="36">
        <v>8667</v>
      </c>
      <c r="S89" s="36">
        <v>11583</v>
      </c>
      <c r="T89" s="36">
        <v>12483</v>
      </c>
      <c r="U89" s="36">
        <v>12933</v>
      </c>
      <c r="V89" s="36">
        <v>11583</v>
      </c>
      <c r="W89" s="36">
        <v>666</v>
      </c>
      <c r="X89" s="36"/>
      <c r="Y89" s="36"/>
      <c r="Z89" s="36"/>
      <c r="AA89" s="36"/>
    </row>
    <row r="90" spans="1:27" ht="115.5">
      <c r="A90" s="8">
        <v>86</v>
      </c>
      <c r="B90" s="3" t="s">
        <v>635</v>
      </c>
      <c r="C90" s="9" t="s">
        <v>572</v>
      </c>
      <c r="D90" s="3" t="s">
        <v>574</v>
      </c>
      <c r="E90" s="3" t="s">
        <v>573</v>
      </c>
      <c r="F90" s="94">
        <v>14675</v>
      </c>
      <c r="G90" s="94">
        <f t="shared" si="3"/>
        <v>0</v>
      </c>
      <c r="H90" s="94">
        <f t="shared" si="4"/>
        <v>14675</v>
      </c>
      <c r="I90" s="95">
        <f t="shared" si="5"/>
        <v>0</v>
      </c>
      <c r="J90" s="97" t="s">
        <v>482</v>
      </c>
      <c r="K90" s="69"/>
      <c r="L90" s="1"/>
      <c r="M90" s="106" t="s">
        <v>127</v>
      </c>
      <c r="N90" s="76"/>
      <c r="O90" s="53"/>
      <c r="P90" s="36"/>
      <c r="Q90" s="36"/>
      <c r="R90" s="36"/>
      <c r="S90" s="36"/>
      <c r="T90" s="36"/>
      <c r="U90" s="36"/>
      <c r="V90" s="36">
        <v>14675</v>
      </c>
      <c r="W90" s="36"/>
      <c r="X90" s="36"/>
      <c r="Y90" s="36"/>
      <c r="Z90" s="36"/>
      <c r="AA90" s="36"/>
    </row>
    <row r="91" spans="1:27" s="88" customFormat="1" ht="82.5">
      <c r="A91" s="8">
        <v>87</v>
      </c>
      <c r="B91" s="59" t="s">
        <v>185</v>
      </c>
      <c r="C91" s="60" t="s">
        <v>184</v>
      </c>
      <c r="D91" s="61" t="s">
        <v>695</v>
      </c>
      <c r="E91" s="59" t="s">
        <v>187</v>
      </c>
      <c r="F91" s="96">
        <v>96660</v>
      </c>
      <c r="G91" s="94">
        <f t="shared" si="3"/>
        <v>0</v>
      </c>
      <c r="H91" s="94">
        <f t="shared" si="4"/>
        <v>96660</v>
      </c>
      <c r="I91" s="95">
        <f t="shared" si="5"/>
        <v>0</v>
      </c>
      <c r="J91" s="57" t="s">
        <v>188</v>
      </c>
      <c r="K91" s="70" t="s">
        <v>420</v>
      </c>
      <c r="L91" s="61"/>
      <c r="M91" s="87" t="s">
        <v>128</v>
      </c>
      <c r="N91" s="63" t="s">
        <v>421</v>
      </c>
      <c r="O91" s="64"/>
      <c r="P91" s="65"/>
      <c r="Q91" s="65">
        <v>96660</v>
      </c>
      <c r="R91" s="65"/>
      <c r="S91" s="65"/>
      <c r="T91" s="65"/>
      <c r="U91" s="65"/>
      <c r="V91" s="65"/>
      <c r="W91" s="65"/>
      <c r="X91" s="65"/>
      <c r="Y91" s="65"/>
      <c r="Z91" s="65"/>
      <c r="AA91" s="65"/>
    </row>
    <row r="92" spans="1:27" s="88" customFormat="1" ht="132">
      <c r="A92" s="8">
        <v>88</v>
      </c>
      <c r="B92" s="59" t="s">
        <v>422</v>
      </c>
      <c r="C92" s="60" t="s">
        <v>184</v>
      </c>
      <c r="D92" s="61" t="s">
        <v>423</v>
      </c>
      <c r="E92" s="59" t="s">
        <v>424</v>
      </c>
      <c r="F92" s="96">
        <v>41616</v>
      </c>
      <c r="G92" s="94">
        <f t="shared" si="3"/>
        <v>0</v>
      </c>
      <c r="H92" s="94">
        <f t="shared" si="4"/>
        <v>41616</v>
      </c>
      <c r="I92" s="95">
        <f t="shared" si="5"/>
        <v>0</v>
      </c>
      <c r="J92" s="74" t="s">
        <v>425</v>
      </c>
      <c r="K92" s="70">
        <v>43663</v>
      </c>
      <c r="L92" s="61"/>
      <c r="M92" s="87" t="s">
        <v>124</v>
      </c>
      <c r="N92" s="60" t="s">
        <v>711</v>
      </c>
      <c r="O92" s="64"/>
      <c r="P92" s="65"/>
      <c r="Q92" s="65"/>
      <c r="R92" s="65"/>
      <c r="S92" s="65">
        <v>4680</v>
      </c>
      <c r="T92" s="65">
        <v>2349</v>
      </c>
      <c r="U92" s="65">
        <v>30831</v>
      </c>
      <c r="V92" s="65">
        <v>3756</v>
      </c>
      <c r="W92" s="65"/>
      <c r="X92" s="65"/>
      <c r="Y92" s="65"/>
      <c r="Z92" s="65"/>
      <c r="AA92" s="65"/>
    </row>
    <row r="93" spans="1:27" s="88" customFormat="1" ht="49.5">
      <c r="A93" s="8">
        <v>89</v>
      </c>
      <c r="B93" s="59"/>
      <c r="C93" s="60" t="s">
        <v>184</v>
      </c>
      <c r="D93" s="61" t="s">
        <v>799</v>
      </c>
      <c r="E93" s="59" t="s">
        <v>802</v>
      </c>
      <c r="F93" s="96">
        <v>27828</v>
      </c>
      <c r="G93" s="94">
        <f>Y93</f>
        <v>0</v>
      </c>
      <c r="H93" s="94">
        <f>SUM(P93:Y93)</f>
        <v>0</v>
      </c>
      <c r="I93" s="95">
        <f>F93-H93</f>
        <v>27828</v>
      </c>
      <c r="J93" s="74" t="s">
        <v>801</v>
      </c>
      <c r="K93" s="70"/>
      <c r="L93" s="61"/>
      <c r="M93" s="87" t="s">
        <v>800</v>
      </c>
      <c r="N93" s="60"/>
      <c r="O93" s="64"/>
      <c r="P93" s="65"/>
      <c r="Q93" s="65"/>
      <c r="R93" s="65"/>
      <c r="S93" s="65"/>
      <c r="T93" s="65"/>
      <c r="U93" s="65"/>
      <c r="V93" s="65"/>
      <c r="W93" s="65"/>
      <c r="X93" s="65"/>
      <c r="Y93" s="65"/>
      <c r="Z93" s="65"/>
      <c r="AA93" s="65"/>
    </row>
    <row r="94" spans="1:27" s="88" customFormat="1" ht="165">
      <c r="A94" s="8">
        <v>90</v>
      </c>
      <c r="B94" s="59" t="s">
        <v>687</v>
      </c>
      <c r="C94" s="60" t="s">
        <v>679</v>
      </c>
      <c r="D94" s="61" t="s">
        <v>680</v>
      </c>
      <c r="E94" s="59" t="s">
        <v>681</v>
      </c>
      <c r="F94" s="96">
        <v>57390</v>
      </c>
      <c r="G94" s="94">
        <f t="shared" si="3"/>
        <v>0</v>
      </c>
      <c r="H94" s="94">
        <f t="shared" si="4"/>
        <v>57390</v>
      </c>
      <c r="I94" s="95">
        <f t="shared" si="5"/>
        <v>0</v>
      </c>
      <c r="J94" s="74" t="s">
        <v>682</v>
      </c>
      <c r="K94" s="70">
        <v>43663</v>
      </c>
      <c r="L94" s="61"/>
      <c r="M94" s="106" t="s">
        <v>124</v>
      </c>
      <c r="N94" s="60" t="s">
        <v>710</v>
      </c>
      <c r="O94" s="64"/>
      <c r="P94" s="65"/>
      <c r="Q94" s="65"/>
      <c r="R94" s="65"/>
      <c r="S94" s="65"/>
      <c r="T94" s="65"/>
      <c r="U94" s="65">
        <v>50848</v>
      </c>
      <c r="V94" s="65">
        <v>6542</v>
      </c>
      <c r="W94" s="65"/>
      <c r="X94" s="65"/>
      <c r="Y94" s="65"/>
      <c r="Z94" s="65"/>
      <c r="AA94" s="65"/>
    </row>
    <row r="95" spans="1:27" s="88" customFormat="1" ht="99">
      <c r="A95" s="8">
        <v>91</v>
      </c>
      <c r="B95" s="59" t="s">
        <v>806</v>
      </c>
      <c r="C95" s="60" t="s">
        <v>679</v>
      </c>
      <c r="D95" s="61" t="s">
        <v>803</v>
      </c>
      <c r="E95" s="59" t="s">
        <v>805</v>
      </c>
      <c r="F95" s="96">
        <v>35958</v>
      </c>
      <c r="G95" s="94">
        <f>Y95</f>
        <v>0</v>
      </c>
      <c r="H95" s="94">
        <f>SUM(P95:Y95)</f>
        <v>0</v>
      </c>
      <c r="I95" s="95">
        <f>F95-H95</f>
        <v>35958</v>
      </c>
      <c r="J95" s="74" t="s">
        <v>804</v>
      </c>
      <c r="K95" s="70"/>
      <c r="L95" s="61"/>
      <c r="M95" s="106" t="s">
        <v>800</v>
      </c>
      <c r="N95" s="60"/>
      <c r="O95" s="64"/>
      <c r="P95" s="65"/>
      <c r="Q95" s="65"/>
      <c r="R95" s="65"/>
      <c r="S95" s="65"/>
      <c r="T95" s="65"/>
      <c r="U95" s="65"/>
      <c r="V95" s="65"/>
      <c r="W95" s="65"/>
      <c r="X95" s="65"/>
      <c r="Y95" s="65"/>
      <c r="Z95" s="65"/>
      <c r="AA95" s="65"/>
    </row>
    <row r="96" spans="1:27" s="88" customFormat="1" ht="132">
      <c r="A96" s="8">
        <v>92</v>
      </c>
      <c r="B96" s="59" t="s">
        <v>579</v>
      </c>
      <c r="C96" s="60" t="s">
        <v>575</v>
      </c>
      <c r="D96" s="61" t="s">
        <v>578</v>
      </c>
      <c r="E96" s="59" t="s">
        <v>577</v>
      </c>
      <c r="F96" s="96">
        <v>600000</v>
      </c>
      <c r="G96" s="94">
        <f t="shared" si="3"/>
        <v>0</v>
      </c>
      <c r="H96" s="94">
        <f t="shared" si="4"/>
        <v>600000</v>
      </c>
      <c r="I96" s="95">
        <f t="shared" si="5"/>
        <v>0</v>
      </c>
      <c r="J96" s="97" t="s">
        <v>59</v>
      </c>
      <c r="K96" s="70">
        <v>43706</v>
      </c>
      <c r="L96" s="61"/>
      <c r="M96" s="87" t="s">
        <v>128</v>
      </c>
      <c r="N96" s="63"/>
      <c r="O96" s="64"/>
      <c r="P96" s="65"/>
      <c r="Q96" s="65"/>
      <c r="R96" s="65"/>
      <c r="S96" s="65"/>
      <c r="T96" s="65"/>
      <c r="U96" s="65"/>
      <c r="V96" s="65"/>
      <c r="W96" s="65">
        <v>600000</v>
      </c>
      <c r="X96" s="65"/>
      <c r="Y96" s="65"/>
      <c r="Z96" s="65"/>
      <c r="AA96" s="65"/>
    </row>
    <row r="97" spans="1:27" s="88" customFormat="1" ht="82.5">
      <c r="A97" s="8">
        <v>93</v>
      </c>
      <c r="B97" s="59" t="s">
        <v>582</v>
      </c>
      <c r="C97" s="60" t="s">
        <v>534</v>
      </c>
      <c r="D97" s="61" t="s">
        <v>535</v>
      </c>
      <c r="E97" s="59" t="s">
        <v>580</v>
      </c>
      <c r="F97" s="96">
        <v>207182</v>
      </c>
      <c r="G97" s="94">
        <f t="shared" si="3"/>
        <v>0</v>
      </c>
      <c r="H97" s="94">
        <f t="shared" si="4"/>
        <v>207182</v>
      </c>
      <c r="I97" s="95">
        <f t="shared" si="5"/>
        <v>0</v>
      </c>
      <c r="J97" s="74" t="s">
        <v>344</v>
      </c>
      <c r="K97" s="70">
        <v>43588</v>
      </c>
      <c r="L97" s="61"/>
      <c r="M97" s="87" t="s">
        <v>123</v>
      </c>
      <c r="N97" s="63" t="s">
        <v>537</v>
      </c>
      <c r="O97" s="64"/>
      <c r="P97" s="65"/>
      <c r="Q97" s="65"/>
      <c r="R97" s="65"/>
      <c r="S97" s="65"/>
      <c r="T97" s="65">
        <v>207182</v>
      </c>
      <c r="U97" s="65"/>
      <c r="V97" s="65"/>
      <c r="W97" s="65"/>
      <c r="X97" s="65"/>
      <c r="Y97" s="65"/>
      <c r="Z97" s="65"/>
      <c r="AA97" s="65"/>
    </row>
    <row r="98" spans="1:27" s="88" customFormat="1" ht="82.5">
      <c r="A98" s="8">
        <v>94</v>
      </c>
      <c r="B98" s="59" t="s">
        <v>513</v>
      </c>
      <c r="C98" s="60" t="s">
        <v>477</v>
      </c>
      <c r="D98" s="61" t="s">
        <v>583</v>
      </c>
      <c r="E98" s="1" t="s">
        <v>146</v>
      </c>
      <c r="F98" s="96">
        <f>26400+3600</f>
        <v>30000</v>
      </c>
      <c r="G98" s="94">
        <f t="shared" si="3"/>
        <v>0</v>
      </c>
      <c r="H98" s="94">
        <f t="shared" si="4"/>
        <v>30000</v>
      </c>
      <c r="I98" s="95">
        <f t="shared" si="5"/>
        <v>0</v>
      </c>
      <c r="J98" s="38" t="s">
        <v>59</v>
      </c>
      <c r="K98" s="70">
        <v>43685</v>
      </c>
      <c r="L98" s="1" t="s">
        <v>480</v>
      </c>
      <c r="M98" s="87" t="s">
        <v>121</v>
      </c>
      <c r="N98" s="63"/>
      <c r="O98" s="64"/>
      <c r="P98" s="65"/>
      <c r="Q98" s="65"/>
      <c r="R98" s="65"/>
      <c r="S98" s="65"/>
      <c r="T98" s="65">
        <v>30000</v>
      </c>
      <c r="U98" s="65"/>
      <c r="V98" s="65"/>
      <c r="W98" s="65"/>
      <c r="X98" s="65"/>
      <c r="Y98" s="65"/>
      <c r="Z98" s="65"/>
      <c r="AA98" s="65"/>
    </row>
    <row r="99" spans="1:27" s="88" customFormat="1" ht="99">
      <c r="A99" s="8">
        <v>95</v>
      </c>
      <c r="B99" s="59" t="s">
        <v>759</v>
      </c>
      <c r="C99" s="60" t="s">
        <v>756</v>
      </c>
      <c r="D99" s="61" t="s">
        <v>757</v>
      </c>
      <c r="E99" s="1" t="s">
        <v>145</v>
      </c>
      <c r="F99" s="96">
        <v>1387342</v>
      </c>
      <c r="G99" s="94">
        <f t="shared" si="3"/>
        <v>1369345</v>
      </c>
      <c r="H99" s="94">
        <f t="shared" si="4"/>
        <v>1387342</v>
      </c>
      <c r="I99" s="95">
        <f t="shared" si="5"/>
        <v>0</v>
      </c>
      <c r="J99" s="38"/>
      <c r="K99" s="70">
        <v>43752</v>
      </c>
      <c r="L99" s="1"/>
      <c r="M99" s="87" t="s">
        <v>57</v>
      </c>
      <c r="N99" s="63"/>
      <c r="O99" s="64"/>
      <c r="P99" s="65"/>
      <c r="Q99" s="65"/>
      <c r="R99" s="65"/>
      <c r="S99" s="65"/>
      <c r="T99" s="65"/>
      <c r="U99" s="65"/>
      <c r="V99" s="65"/>
      <c r="W99" s="65">
        <v>17997</v>
      </c>
      <c r="X99" s="65"/>
      <c r="Y99" s="65">
        <v>1369345</v>
      </c>
      <c r="Z99" s="65"/>
      <c r="AA99" s="65"/>
    </row>
    <row r="100" spans="1:27" s="80" customFormat="1" ht="24.75" customHeight="1">
      <c r="A100" s="42"/>
      <c r="B100" s="43" t="s">
        <v>1</v>
      </c>
      <c r="C100" s="44"/>
      <c r="D100" s="46"/>
      <c r="E100" s="46"/>
      <c r="F100" s="47">
        <f>SUM(F5:F99)</f>
        <v>20967052</v>
      </c>
      <c r="G100" s="47">
        <f>SUM(G5:G99)</f>
        <v>2312164</v>
      </c>
      <c r="H100" s="47">
        <f>SUM(H5:H99)</f>
        <v>19425116</v>
      </c>
      <c r="I100" s="47">
        <f>SUM(I5:I99)</f>
        <v>1541936</v>
      </c>
      <c r="J100" s="48"/>
      <c r="K100" s="71"/>
      <c r="L100" s="89"/>
      <c r="M100" s="109"/>
      <c r="N100" s="75"/>
      <c r="O100" s="54"/>
      <c r="P100" s="37"/>
      <c r="Q100" s="37"/>
      <c r="R100" s="37"/>
      <c r="S100" s="37"/>
      <c r="T100" s="37"/>
      <c r="U100" s="37"/>
      <c r="V100" s="37"/>
      <c r="W100" s="37"/>
      <c r="X100" s="37"/>
      <c r="Y100" s="37"/>
      <c r="Z100" s="37"/>
      <c r="AA100" s="37"/>
    </row>
    <row r="101" spans="1:10" ht="6" customHeight="1">
      <c r="A101" s="13"/>
      <c r="B101" s="14"/>
      <c r="C101" s="15"/>
      <c r="D101" s="90"/>
      <c r="E101" s="14"/>
      <c r="F101" s="14"/>
      <c r="G101" s="14"/>
      <c r="H101" s="14"/>
      <c r="I101" s="14"/>
      <c r="J101" s="15"/>
    </row>
    <row r="102" spans="1:7" ht="16.5" hidden="1">
      <c r="A102" s="136" t="s">
        <v>2</v>
      </c>
      <c r="B102" s="136"/>
      <c r="C102" s="136"/>
      <c r="D102" s="136"/>
      <c r="E102" s="136"/>
      <c r="F102" s="136"/>
      <c r="G102" s="136"/>
    </row>
    <row r="103" spans="1:7" ht="16.5" hidden="1">
      <c r="A103" s="137" t="s">
        <v>3</v>
      </c>
      <c r="B103" s="137"/>
      <c r="C103" s="137"/>
      <c r="D103" s="137"/>
      <c r="E103" s="137"/>
      <c r="F103" s="137"/>
      <c r="G103" s="137"/>
    </row>
    <row r="104" spans="1:7" ht="16.5" hidden="1">
      <c r="A104" s="129" t="s">
        <v>4</v>
      </c>
      <c r="B104" s="129"/>
      <c r="C104" s="129"/>
      <c r="D104" s="129"/>
      <c r="E104" s="129"/>
      <c r="F104" s="129"/>
      <c r="G104" s="129"/>
    </row>
    <row r="105" spans="1:32" s="17" customFormat="1" ht="16.5" hidden="1">
      <c r="A105" s="129" t="s">
        <v>5</v>
      </c>
      <c r="B105" s="129"/>
      <c r="C105" s="129"/>
      <c r="D105" s="129"/>
      <c r="E105" s="129"/>
      <c r="F105" s="129"/>
      <c r="G105" s="129"/>
      <c r="J105" s="25"/>
      <c r="K105" s="72"/>
      <c r="L105" s="81"/>
      <c r="M105" s="91"/>
      <c r="N105" s="91"/>
      <c r="O105" s="92"/>
      <c r="P105" s="93"/>
      <c r="Q105" s="93"/>
      <c r="R105" s="93"/>
      <c r="S105" s="93"/>
      <c r="T105" s="93"/>
      <c r="U105" s="93"/>
      <c r="V105" s="93"/>
      <c r="W105" s="93"/>
      <c r="X105" s="93"/>
      <c r="Y105" s="93"/>
      <c r="Z105" s="93"/>
      <c r="AA105" s="93"/>
      <c r="AB105" s="81"/>
      <c r="AC105" s="81"/>
      <c r="AD105" s="81"/>
      <c r="AE105" s="81"/>
      <c r="AF105" s="81"/>
    </row>
    <row r="106" spans="1:32" s="17" customFormat="1" ht="19.5">
      <c r="A106" s="130" t="s">
        <v>6</v>
      </c>
      <c r="B106" s="130"/>
      <c r="C106" s="130"/>
      <c r="D106" s="19"/>
      <c r="E106" s="131" t="s">
        <v>7</v>
      </c>
      <c r="F106" s="131"/>
      <c r="G106" s="131"/>
      <c r="J106" s="25"/>
      <c r="K106" s="72"/>
      <c r="L106" s="81"/>
      <c r="M106" s="91"/>
      <c r="N106" s="91"/>
      <c r="O106" s="92"/>
      <c r="P106" s="93"/>
      <c r="Q106" s="93"/>
      <c r="R106" s="93"/>
      <c r="S106" s="93"/>
      <c r="T106" s="93"/>
      <c r="U106" s="93"/>
      <c r="V106" s="93"/>
      <c r="W106" s="93"/>
      <c r="X106" s="93"/>
      <c r="Y106" s="93"/>
      <c r="Z106" s="93"/>
      <c r="AA106" s="93"/>
      <c r="AB106" s="81"/>
      <c r="AC106" s="81"/>
      <c r="AD106" s="81"/>
      <c r="AE106" s="81"/>
      <c r="AF106" s="81"/>
    </row>
  </sheetData>
  <sheetProtection/>
  <autoFilter ref="A4:AH100"/>
  <mergeCells count="25">
    <mergeCell ref="A105:G105"/>
    <mergeCell ref="A106:C106"/>
    <mergeCell ref="E106:G106"/>
    <mergeCell ref="P3:AA3"/>
    <mergeCell ref="B70:B71"/>
    <mergeCell ref="C70:C71"/>
    <mergeCell ref="A102:G102"/>
    <mergeCell ref="A103:G103"/>
    <mergeCell ref="A104:G104"/>
    <mergeCell ref="J3:J4"/>
    <mergeCell ref="A1:L1"/>
    <mergeCell ref="A2:L2"/>
    <mergeCell ref="A3:A4"/>
    <mergeCell ref="B3:B4"/>
    <mergeCell ref="C3:C4"/>
    <mergeCell ref="D3:D4"/>
    <mergeCell ref="E3:E4"/>
    <mergeCell ref="F3:F4"/>
    <mergeCell ref="G3:H3"/>
    <mergeCell ref="I3:I4"/>
    <mergeCell ref="K3:K4"/>
    <mergeCell ref="L3:L4"/>
    <mergeCell ref="M3:M4"/>
    <mergeCell ref="N3:N4"/>
    <mergeCell ref="O3:O4"/>
  </mergeCells>
  <printOptions horizontalCentered="1"/>
  <pageMargins left="0.3937007874015748" right="0.3937007874015748" top="0.5905511811023623" bottom="0.5905511811023623" header="0.1968503937007874" footer="0.1968503937007874"/>
  <pageSetup blackAndWhite="1" firstPageNumber="15" useFirstPageNumber="1" fitToHeight="0" fitToWidth="1" horizontalDpi="600" verticalDpi="600" orientation="landscape" paperSize="9" scale="74" r:id="rId1"/>
  <headerFooter alignWithMargins="0">
    <oddHeader>&amp;R&amp;P</oddHeader>
  </headerFooter>
</worksheet>
</file>

<file path=xl/worksheets/sheet3.xml><?xml version="1.0" encoding="utf-8"?>
<worksheet xmlns="http://schemas.openxmlformats.org/spreadsheetml/2006/main" xmlns:r="http://schemas.openxmlformats.org/officeDocument/2006/relationships">
  <sheetPr>
    <pageSetUpPr fitToPage="1"/>
  </sheetPr>
  <dimension ref="A1:AK100"/>
  <sheetViews>
    <sheetView zoomScalePageLayoutView="0" workbookViewId="0" topLeftCell="A1">
      <pane xSplit="3" ySplit="4" topLeftCell="D91" activePane="bottomRight" state="frozen"/>
      <selection pane="topLeft" activeCell="A1" sqref="A1"/>
      <selection pane="topRight" activeCell="D1" sqref="D1"/>
      <selection pane="bottomLeft" activeCell="A5" sqref="A5"/>
      <selection pane="bottomRight" activeCell="D92" sqref="D92"/>
    </sheetView>
  </sheetViews>
  <sheetFormatPr defaultColWidth="9.00390625" defaultRowHeight="16.5"/>
  <cols>
    <col min="1" max="1" width="5.50390625" style="91" bestFit="1" customWidth="1"/>
    <col min="2" max="2" width="36.00390625" style="17" customWidth="1"/>
    <col min="3" max="3" width="11.625" style="25" bestFit="1" customWidth="1"/>
    <col min="4" max="4" width="27.75390625" style="17" customWidth="1"/>
    <col min="5" max="5" width="19.75390625" style="17" customWidth="1"/>
    <col min="6" max="6" width="12.875" style="17" bestFit="1" customWidth="1"/>
    <col min="7" max="7" width="11.75390625" style="17" bestFit="1" customWidth="1"/>
    <col min="8" max="8" width="12.875" style="17" bestFit="1" customWidth="1"/>
    <col min="9" max="9" width="10.625" style="17" customWidth="1"/>
    <col min="10" max="10" width="8.875" style="25" customWidth="1"/>
    <col min="11" max="11" width="11.75390625" style="72" bestFit="1" customWidth="1"/>
    <col min="12" max="12" width="16.625" style="81" customWidth="1"/>
    <col min="13" max="13" width="9.00390625" style="91" customWidth="1"/>
    <col min="14" max="14" width="12.625" style="91" customWidth="1"/>
    <col min="15" max="15" width="9.00390625" style="92" customWidth="1"/>
    <col min="16" max="16" width="12.25390625" style="93" hidden="1" customWidth="1"/>
    <col min="17" max="19" width="0" style="93" hidden="1" customWidth="1"/>
    <col min="20" max="21" width="10.50390625" style="93" hidden="1" customWidth="1"/>
    <col min="22" max="23" width="0" style="93" hidden="1" customWidth="1"/>
    <col min="24" max="27" width="9.00390625" style="93" customWidth="1"/>
    <col min="28" max="33" width="10.50390625" style="81" bestFit="1" customWidth="1"/>
    <col min="34" max="16384" width="9.00390625" style="81" customWidth="1"/>
  </cols>
  <sheetData>
    <row r="1" spans="1:27" s="80" customFormat="1" ht="21">
      <c r="A1" s="125" t="s">
        <v>8</v>
      </c>
      <c r="B1" s="125"/>
      <c r="C1" s="125"/>
      <c r="D1" s="125"/>
      <c r="E1" s="125"/>
      <c r="F1" s="125"/>
      <c r="G1" s="125"/>
      <c r="H1" s="125"/>
      <c r="I1" s="125"/>
      <c r="J1" s="125"/>
      <c r="K1" s="125"/>
      <c r="L1" s="125"/>
      <c r="M1" s="77"/>
      <c r="N1" s="77"/>
      <c r="O1" s="78"/>
      <c r="P1" s="79"/>
      <c r="Q1" s="79"/>
      <c r="R1" s="79"/>
      <c r="S1" s="79"/>
      <c r="T1" s="79"/>
      <c r="U1" s="79"/>
      <c r="V1" s="79"/>
      <c r="W1" s="79"/>
      <c r="X1" s="79"/>
      <c r="Y1" s="79"/>
      <c r="Z1" s="79"/>
      <c r="AA1" s="79"/>
    </row>
    <row r="2" spans="1:27" s="80" customFormat="1" ht="19.5">
      <c r="A2" s="126" t="s">
        <v>762</v>
      </c>
      <c r="B2" s="126"/>
      <c r="C2" s="126"/>
      <c r="D2" s="126"/>
      <c r="E2" s="126"/>
      <c r="F2" s="126"/>
      <c r="G2" s="126"/>
      <c r="H2" s="126"/>
      <c r="I2" s="126"/>
      <c r="J2" s="126"/>
      <c r="K2" s="126"/>
      <c r="L2" s="126"/>
      <c r="M2" s="77"/>
      <c r="N2" s="77"/>
      <c r="O2" s="78"/>
      <c r="P2" s="79"/>
      <c r="Q2" s="79"/>
      <c r="R2" s="79"/>
      <c r="S2" s="79"/>
      <c r="T2" s="79"/>
      <c r="U2" s="79"/>
      <c r="V2" s="79"/>
      <c r="W2" s="79"/>
      <c r="X2" s="79"/>
      <c r="Y2" s="79"/>
      <c r="Z2" s="79"/>
      <c r="AA2" s="79"/>
    </row>
    <row r="3" spans="1:27" s="80" customFormat="1" ht="16.5">
      <c r="A3" s="127" t="s">
        <v>514</v>
      </c>
      <c r="B3" s="120" t="s">
        <v>46</v>
      </c>
      <c r="C3" s="120" t="s">
        <v>591</v>
      </c>
      <c r="D3" s="120" t="s">
        <v>48</v>
      </c>
      <c r="E3" s="120" t="s">
        <v>49</v>
      </c>
      <c r="F3" s="120" t="s">
        <v>50</v>
      </c>
      <c r="G3" s="142" t="s">
        <v>0</v>
      </c>
      <c r="H3" s="124"/>
      <c r="I3" s="143" t="s">
        <v>51</v>
      </c>
      <c r="J3" s="120" t="s">
        <v>55</v>
      </c>
      <c r="K3" s="121" t="s">
        <v>56</v>
      </c>
      <c r="L3" s="120" t="s">
        <v>52</v>
      </c>
      <c r="M3" s="120" t="s">
        <v>119</v>
      </c>
      <c r="N3" s="120" t="s">
        <v>220</v>
      </c>
      <c r="O3" s="120" t="s">
        <v>140</v>
      </c>
      <c r="P3" s="120" t="s">
        <v>141</v>
      </c>
      <c r="Q3" s="120"/>
      <c r="R3" s="120"/>
      <c r="S3" s="120"/>
      <c r="T3" s="120"/>
      <c r="U3" s="120"/>
      <c r="V3" s="120"/>
      <c r="W3" s="120"/>
      <c r="X3" s="120"/>
      <c r="Y3" s="120"/>
      <c r="Z3" s="120"/>
      <c r="AA3" s="120"/>
    </row>
    <row r="4" spans="1:27" s="80" customFormat="1" ht="33">
      <c r="A4" s="128"/>
      <c r="B4" s="120"/>
      <c r="C4" s="120"/>
      <c r="D4" s="120"/>
      <c r="E4" s="120"/>
      <c r="F4" s="120"/>
      <c r="G4" s="7" t="s">
        <v>53</v>
      </c>
      <c r="H4" s="7" t="s">
        <v>54</v>
      </c>
      <c r="I4" s="144"/>
      <c r="J4" s="120"/>
      <c r="K4" s="121"/>
      <c r="L4" s="120"/>
      <c r="M4" s="120"/>
      <c r="N4" s="120"/>
      <c r="O4" s="120"/>
      <c r="P4" s="35" t="s">
        <v>142</v>
      </c>
      <c r="Q4" s="35" t="s">
        <v>129</v>
      </c>
      <c r="R4" s="35" t="s">
        <v>130</v>
      </c>
      <c r="S4" s="35" t="s">
        <v>131</v>
      </c>
      <c r="T4" s="35" t="s">
        <v>132</v>
      </c>
      <c r="U4" s="35" t="s">
        <v>133</v>
      </c>
      <c r="V4" s="35" t="s">
        <v>134</v>
      </c>
      <c r="W4" s="35" t="s">
        <v>135</v>
      </c>
      <c r="X4" s="35" t="s">
        <v>136</v>
      </c>
      <c r="Y4" s="35" t="s">
        <v>137</v>
      </c>
      <c r="Z4" s="35" t="s">
        <v>138</v>
      </c>
      <c r="AA4" s="35" t="s">
        <v>139</v>
      </c>
    </row>
    <row r="5" spans="1:27" ht="82.5">
      <c r="A5" s="8">
        <v>1</v>
      </c>
      <c r="B5" s="1" t="s">
        <v>614</v>
      </c>
      <c r="C5" s="8" t="s">
        <v>10</v>
      </c>
      <c r="D5" s="2" t="s">
        <v>58</v>
      </c>
      <c r="E5" s="1" t="s">
        <v>145</v>
      </c>
      <c r="F5" s="94">
        <v>159585</v>
      </c>
      <c r="G5" s="94">
        <f>X5</f>
        <v>0</v>
      </c>
      <c r="H5" s="94">
        <f>SUM(P5:X5)</f>
        <v>0</v>
      </c>
      <c r="I5" s="95">
        <f>F5-H5</f>
        <v>159585</v>
      </c>
      <c r="J5" s="57">
        <v>1081231</v>
      </c>
      <c r="K5" s="69"/>
      <c r="L5" s="1" t="s">
        <v>211</v>
      </c>
      <c r="M5" s="26" t="s">
        <v>57</v>
      </c>
      <c r="N5" s="26"/>
      <c r="O5" s="53" t="s">
        <v>170</v>
      </c>
      <c r="P5" s="36">
        <v>0</v>
      </c>
      <c r="Q5" s="36"/>
      <c r="R5" s="36"/>
      <c r="S5" s="36"/>
      <c r="T5" s="36"/>
      <c r="U5" s="36"/>
      <c r="V5" s="36"/>
      <c r="W5" s="36"/>
      <c r="X5" s="36"/>
      <c r="Y5" s="36"/>
      <c r="Z5" s="36"/>
      <c r="AA5" s="36"/>
    </row>
    <row r="6" spans="1:27" ht="82.5">
      <c r="A6" s="8">
        <v>2</v>
      </c>
      <c r="B6" s="1" t="s">
        <v>615</v>
      </c>
      <c r="C6" s="8" t="s">
        <v>14</v>
      </c>
      <c r="D6" s="2" t="s">
        <v>236</v>
      </c>
      <c r="E6" s="1" t="s">
        <v>593</v>
      </c>
      <c r="F6" s="94">
        <f>309395+388387</f>
        <v>697782</v>
      </c>
      <c r="G6" s="94">
        <f aca="true" t="shared" si="0" ref="G6:G72">X6</f>
        <v>0</v>
      </c>
      <c r="H6" s="94">
        <f aca="true" t="shared" si="1" ref="H6:H72">SUM(P6:X6)</f>
        <v>697782</v>
      </c>
      <c r="I6" s="95">
        <f aca="true" t="shared" si="2" ref="I6:I72">F6-H6</f>
        <v>0</v>
      </c>
      <c r="J6" s="38" t="s">
        <v>59</v>
      </c>
      <c r="K6" s="69">
        <v>43671</v>
      </c>
      <c r="L6" s="1" t="s">
        <v>64</v>
      </c>
      <c r="M6" s="26" t="s">
        <v>121</v>
      </c>
      <c r="N6" s="26"/>
      <c r="O6" s="53"/>
      <c r="P6" s="36">
        <v>75866</v>
      </c>
      <c r="Q6" s="36"/>
      <c r="R6" s="36">
        <v>106239</v>
      </c>
      <c r="S6" s="36">
        <v>109619</v>
      </c>
      <c r="T6" s="36">
        <v>109985</v>
      </c>
      <c r="U6" s="36">
        <v>131264</v>
      </c>
      <c r="V6" s="36">
        <f>86573+78236</f>
        <v>164809</v>
      </c>
      <c r="W6" s="36"/>
      <c r="X6" s="36"/>
      <c r="Y6" s="36"/>
      <c r="Z6" s="36"/>
      <c r="AA6" s="36"/>
    </row>
    <row r="7" spans="1:27" ht="66">
      <c r="A7" s="8">
        <v>3</v>
      </c>
      <c r="B7" s="1" t="s">
        <v>15</v>
      </c>
      <c r="C7" s="8" t="s">
        <v>16</v>
      </c>
      <c r="D7" s="2" t="s">
        <v>616</v>
      </c>
      <c r="E7" s="1" t="s">
        <v>594</v>
      </c>
      <c r="F7" s="94">
        <f>130000+338881</f>
        <v>468881</v>
      </c>
      <c r="G7" s="94">
        <f t="shared" si="0"/>
        <v>3036</v>
      </c>
      <c r="H7" s="94">
        <f t="shared" si="1"/>
        <v>468881</v>
      </c>
      <c r="I7" s="95">
        <f t="shared" si="2"/>
        <v>0</v>
      </c>
      <c r="J7" s="38" t="s">
        <v>59</v>
      </c>
      <c r="K7" s="70">
        <v>43704</v>
      </c>
      <c r="L7" s="1" t="s">
        <v>242</v>
      </c>
      <c r="M7" s="26" t="s">
        <v>121</v>
      </c>
      <c r="N7" s="26"/>
      <c r="O7" s="53"/>
      <c r="P7" s="36">
        <v>113165</v>
      </c>
      <c r="Q7" s="36"/>
      <c r="R7" s="36">
        <v>150572</v>
      </c>
      <c r="S7" s="36">
        <v>54171</v>
      </c>
      <c r="T7" s="36">
        <v>54171</v>
      </c>
      <c r="U7" s="36">
        <v>54171</v>
      </c>
      <c r="V7" s="36">
        <v>8905</v>
      </c>
      <c r="W7" s="36">
        <v>30690</v>
      </c>
      <c r="X7" s="36">
        <v>3036</v>
      </c>
      <c r="Y7" s="36"/>
      <c r="Z7" s="36"/>
      <c r="AA7" s="36"/>
    </row>
    <row r="8" spans="1:27" ht="99">
      <c r="A8" s="8">
        <v>4</v>
      </c>
      <c r="B8" s="1" t="s">
        <v>67</v>
      </c>
      <c r="C8" s="8" t="s">
        <v>17</v>
      </c>
      <c r="D8" s="2" t="s">
        <v>18</v>
      </c>
      <c r="E8" s="1" t="s">
        <v>148</v>
      </c>
      <c r="F8" s="94">
        <v>2800</v>
      </c>
      <c r="G8" s="94">
        <f t="shared" si="0"/>
        <v>0</v>
      </c>
      <c r="H8" s="94">
        <f t="shared" si="1"/>
        <v>2800</v>
      </c>
      <c r="I8" s="95">
        <f t="shared" si="2"/>
        <v>0</v>
      </c>
      <c r="J8" s="38" t="s">
        <v>68</v>
      </c>
      <c r="K8" s="70"/>
      <c r="L8" s="1" t="s">
        <v>71</v>
      </c>
      <c r="M8" s="26" t="s">
        <v>122</v>
      </c>
      <c r="N8" s="26"/>
      <c r="O8" s="53"/>
      <c r="P8" s="36">
        <v>2800</v>
      </c>
      <c r="Q8" s="36"/>
      <c r="R8" s="36"/>
      <c r="S8" s="36"/>
      <c r="T8" s="36"/>
      <c r="U8" s="36"/>
      <c r="V8" s="36"/>
      <c r="W8" s="36"/>
      <c r="X8" s="36"/>
      <c r="Y8" s="36"/>
      <c r="Z8" s="36"/>
      <c r="AA8" s="36"/>
    </row>
    <row r="9" spans="1:27" ht="66">
      <c r="A9" s="8">
        <v>5</v>
      </c>
      <c r="B9" s="1" t="s">
        <v>69</v>
      </c>
      <c r="C9" s="8" t="s">
        <v>19</v>
      </c>
      <c r="D9" s="2" t="s">
        <v>251</v>
      </c>
      <c r="E9" s="1" t="s">
        <v>152</v>
      </c>
      <c r="F9" s="94">
        <f>45500+50000</f>
        <v>95500</v>
      </c>
      <c r="G9" s="94">
        <f t="shared" si="0"/>
        <v>0</v>
      </c>
      <c r="H9" s="94">
        <f t="shared" si="1"/>
        <v>95500</v>
      </c>
      <c r="I9" s="95">
        <f t="shared" si="2"/>
        <v>0</v>
      </c>
      <c r="J9" s="38" t="s">
        <v>59</v>
      </c>
      <c r="K9" s="69">
        <v>43663</v>
      </c>
      <c r="L9" s="1" t="s">
        <v>70</v>
      </c>
      <c r="M9" s="26" t="s">
        <v>121</v>
      </c>
      <c r="N9" s="74" t="s">
        <v>712</v>
      </c>
      <c r="O9" s="53"/>
      <c r="P9" s="36">
        <v>0</v>
      </c>
      <c r="Q9" s="36"/>
      <c r="R9" s="36"/>
      <c r="S9" s="36"/>
      <c r="T9" s="36">
        <v>1631</v>
      </c>
      <c r="U9" s="36">
        <v>47326</v>
      </c>
      <c r="V9" s="36">
        <v>46543</v>
      </c>
      <c r="W9" s="36"/>
      <c r="X9" s="36"/>
      <c r="Y9" s="36"/>
      <c r="Z9" s="36"/>
      <c r="AA9" s="36"/>
    </row>
    <row r="10" spans="1:27" ht="66">
      <c r="A10" s="8">
        <v>6</v>
      </c>
      <c r="B10" s="1" t="s">
        <v>72</v>
      </c>
      <c r="C10" s="8" t="s">
        <v>21</v>
      </c>
      <c r="D10" s="2" t="s">
        <v>585</v>
      </c>
      <c r="E10" s="1" t="s">
        <v>596</v>
      </c>
      <c r="F10" s="94">
        <f>24310</f>
        <v>24310</v>
      </c>
      <c r="G10" s="94">
        <f t="shared" si="0"/>
        <v>0</v>
      </c>
      <c r="H10" s="94">
        <f t="shared" si="1"/>
        <v>24310</v>
      </c>
      <c r="I10" s="95">
        <f t="shared" si="2"/>
        <v>0</v>
      </c>
      <c r="J10" s="38" t="s">
        <v>59</v>
      </c>
      <c r="K10" s="69"/>
      <c r="L10" s="1" t="s">
        <v>215</v>
      </c>
      <c r="M10" s="26" t="s">
        <v>123</v>
      </c>
      <c r="N10" s="26"/>
      <c r="O10" s="53"/>
      <c r="P10" s="36">
        <v>4500</v>
      </c>
      <c r="Q10" s="36"/>
      <c r="R10" s="36">
        <v>4960</v>
      </c>
      <c r="S10" s="36"/>
      <c r="T10" s="36">
        <v>12600</v>
      </c>
      <c r="U10" s="36">
        <v>2250</v>
      </c>
      <c r="V10" s="36"/>
      <c r="W10" s="36"/>
      <c r="X10" s="36"/>
      <c r="Y10" s="36"/>
      <c r="Z10" s="36"/>
      <c r="AA10" s="36"/>
    </row>
    <row r="11" spans="1:27" ht="49.5">
      <c r="A11" s="8">
        <v>7</v>
      </c>
      <c r="B11" s="1"/>
      <c r="C11" s="8" t="s">
        <v>21</v>
      </c>
      <c r="D11" s="2" t="s">
        <v>584</v>
      </c>
      <c r="E11" s="1" t="s">
        <v>586</v>
      </c>
      <c r="F11" s="94">
        <v>3000</v>
      </c>
      <c r="G11" s="94">
        <f t="shared" si="0"/>
        <v>0</v>
      </c>
      <c r="H11" s="94">
        <f t="shared" si="1"/>
        <v>3000</v>
      </c>
      <c r="I11" s="95">
        <f t="shared" si="2"/>
        <v>0</v>
      </c>
      <c r="J11" s="38"/>
      <c r="K11" s="69"/>
      <c r="L11" s="1"/>
      <c r="M11" s="26" t="s">
        <v>123</v>
      </c>
      <c r="N11" s="26"/>
      <c r="O11" s="53"/>
      <c r="P11" s="36"/>
      <c r="Q11" s="36"/>
      <c r="R11" s="36"/>
      <c r="S11" s="36"/>
      <c r="T11" s="36"/>
      <c r="U11" s="36"/>
      <c r="V11" s="36">
        <v>3000</v>
      </c>
      <c r="W11" s="36"/>
      <c r="X11" s="36"/>
      <c r="Y11" s="36"/>
      <c r="Z11" s="36"/>
      <c r="AA11" s="36"/>
    </row>
    <row r="12" spans="1:27" ht="66">
      <c r="A12" s="8">
        <v>8</v>
      </c>
      <c r="B12" s="1" t="s">
        <v>75</v>
      </c>
      <c r="C12" s="8" t="s">
        <v>22</v>
      </c>
      <c r="D12" s="2" t="s">
        <v>77</v>
      </c>
      <c r="E12" s="1" t="s">
        <v>154</v>
      </c>
      <c r="F12" s="94">
        <v>18100</v>
      </c>
      <c r="G12" s="94">
        <f t="shared" si="0"/>
        <v>0</v>
      </c>
      <c r="H12" s="94">
        <f t="shared" si="1"/>
        <v>18100</v>
      </c>
      <c r="I12" s="95">
        <f t="shared" si="2"/>
        <v>0</v>
      </c>
      <c r="J12" s="38">
        <v>1080930</v>
      </c>
      <c r="K12" s="69"/>
      <c r="L12" s="1" t="s">
        <v>76</v>
      </c>
      <c r="M12" s="26" t="s">
        <v>121</v>
      </c>
      <c r="N12" s="26"/>
      <c r="O12" s="53"/>
      <c r="P12" s="36">
        <v>3714</v>
      </c>
      <c r="Q12" s="36"/>
      <c r="R12" s="36"/>
      <c r="S12" s="36">
        <v>14000</v>
      </c>
      <c r="T12" s="36"/>
      <c r="U12" s="36"/>
      <c r="V12" s="36"/>
      <c r="W12" s="36">
        <v>386</v>
      </c>
      <c r="X12" s="36"/>
      <c r="Y12" s="36"/>
      <c r="Z12" s="36"/>
      <c r="AA12" s="36"/>
    </row>
    <row r="13" spans="1:27" ht="66">
      <c r="A13" s="8">
        <v>9</v>
      </c>
      <c r="B13" s="1" t="s">
        <v>23</v>
      </c>
      <c r="C13" s="8" t="s">
        <v>24</v>
      </c>
      <c r="D13" s="2" t="s">
        <v>80</v>
      </c>
      <c r="E13" s="1" t="s">
        <v>597</v>
      </c>
      <c r="F13" s="94">
        <v>4885</v>
      </c>
      <c r="G13" s="94">
        <f t="shared" si="0"/>
        <v>0</v>
      </c>
      <c r="H13" s="94">
        <f t="shared" si="1"/>
        <v>4885</v>
      </c>
      <c r="I13" s="95">
        <f t="shared" si="2"/>
        <v>0</v>
      </c>
      <c r="J13" s="38" t="s">
        <v>79</v>
      </c>
      <c r="K13" s="69">
        <v>43704</v>
      </c>
      <c r="L13" s="1" t="s">
        <v>622</v>
      </c>
      <c r="M13" s="26" t="s">
        <v>121</v>
      </c>
      <c r="N13" s="26"/>
      <c r="O13" s="53"/>
      <c r="P13" s="36">
        <v>0</v>
      </c>
      <c r="Q13" s="36"/>
      <c r="R13" s="36"/>
      <c r="S13" s="36"/>
      <c r="T13" s="36"/>
      <c r="U13" s="36">
        <v>4885</v>
      </c>
      <c r="V13" s="36"/>
      <c r="W13" s="36"/>
      <c r="X13" s="36"/>
      <c r="Y13" s="36"/>
      <c r="Z13" s="36"/>
      <c r="AA13" s="36"/>
    </row>
    <row r="14" spans="1:27" ht="66">
      <c r="A14" s="8">
        <v>10</v>
      </c>
      <c r="B14" s="1" t="s">
        <v>82</v>
      </c>
      <c r="C14" s="8" t="s">
        <v>25</v>
      </c>
      <c r="D14" s="12" t="s">
        <v>81</v>
      </c>
      <c r="E14" s="1" t="s">
        <v>84</v>
      </c>
      <c r="F14" s="94">
        <v>10273</v>
      </c>
      <c r="G14" s="94">
        <f t="shared" si="0"/>
        <v>0</v>
      </c>
      <c r="H14" s="94">
        <f t="shared" si="1"/>
        <v>10273</v>
      </c>
      <c r="I14" s="95">
        <f t="shared" si="2"/>
        <v>0</v>
      </c>
      <c r="J14" s="38" t="s">
        <v>59</v>
      </c>
      <c r="K14" s="69">
        <v>43704</v>
      </c>
      <c r="L14" s="1" t="s">
        <v>621</v>
      </c>
      <c r="M14" s="26" t="s">
        <v>121</v>
      </c>
      <c r="N14" s="26"/>
      <c r="O14" s="53"/>
      <c r="P14" s="36">
        <v>0</v>
      </c>
      <c r="Q14" s="36"/>
      <c r="R14" s="36"/>
      <c r="S14" s="36"/>
      <c r="T14" s="36"/>
      <c r="U14" s="36">
        <v>6604</v>
      </c>
      <c r="V14" s="36"/>
      <c r="W14" s="36">
        <v>3669</v>
      </c>
      <c r="X14" s="36"/>
      <c r="Y14" s="36"/>
      <c r="Z14" s="36"/>
      <c r="AA14" s="36"/>
    </row>
    <row r="15" spans="1:27" ht="82.5">
      <c r="A15" s="8">
        <v>11</v>
      </c>
      <c r="B15" s="1" t="s">
        <v>90</v>
      </c>
      <c r="C15" s="8" t="s">
        <v>26</v>
      </c>
      <c r="D15" s="2" t="s">
        <v>171</v>
      </c>
      <c r="E15" s="1" t="s">
        <v>174</v>
      </c>
      <c r="F15" s="94">
        <v>93600</v>
      </c>
      <c r="G15" s="94">
        <f t="shared" si="0"/>
        <v>0</v>
      </c>
      <c r="H15" s="94">
        <f t="shared" si="1"/>
        <v>93600</v>
      </c>
      <c r="I15" s="95">
        <f t="shared" si="2"/>
        <v>0</v>
      </c>
      <c r="J15" s="38" t="s">
        <v>59</v>
      </c>
      <c r="K15" s="69">
        <v>43725</v>
      </c>
      <c r="L15" s="1" t="s">
        <v>216</v>
      </c>
      <c r="M15" s="26" t="s">
        <v>121</v>
      </c>
      <c r="N15" s="26"/>
      <c r="O15" s="53" t="s">
        <v>143</v>
      </c>
      <c r="P15" s="36">
        <v>91800</v>
      </c>
      <c r="Q15" s="36"/>
      <c r="R15" s="36"/>
      <c r="S15" s="36"/>
      <c r="T15" s="36"/>
      <c r="U15" s="36">
        <v>1800</v>
      </c>
      <c r="V15" s="36"/>
      <c r="W15" s="36"/>
      <c r="X15" s="36"/>
      <c r="Y15" s="36"/>
      <c r="Z15" s="36"/>
      <c r="AA15" s="36"/>
    </row>
    <row r="16" spans="1:27" ht="99">
      <c r="A16" s="8">
        <v>12</v>
      </c>
      <c r="B16" s="1" t="s">
        <v>91</v>
      </c>
      <c r="C16" s="8" t="s">
        <v>27</v>
      </c>
      <c r="D16" s="2" t="s">
        <v>617</v>
      </c>
      <c r="E16" s="1" t="s">
        <v>598</v>
      </c>
      <c r="F16" s="94">
        <v>1788</v>
      </c>
      <c r="G16" s="94">
        <f t="shared" si="0"/>
        <v>0</v>
      </c>
      <c r="H16" s="94">
        <f t="shared" si="1"/>
        <v>1788</v>
      </c>
      <c r="I16" s="95">
        <f t="shared" si="2"/>
        <v>0</v>
      </c>
      <c r="J16" s="38" t="s">
        <v>59</v>
      </c>
      <c r="K16" s="69">
        <v>43725</v>
      </c>
      <c r="L16" s="1" t="s">
        <v>86</v>
      </c>
      <c r="M16" s="26" t="s">
        <v>121</v>
      </c>
      <c r="N16" s="26"/>
      <c r="O16" s="53" t="s">
        <v>143</v>
      </c>
      <c r="P16" s="36">
        <v>1756</v>
      </c>
      <c r="Q16" s="36"/>
      <c r="R16" s="36"/>
      <c r="S16" s="36"/>
      <c r="T16" s="36"/>
      <c r="U16" s="36">
        <v>32</v>
      </c>
      <c r="V16" s="36"/>
      <c r="W16" s="36"/>
      <c r="X16" s="36"/>
      <c r="Y16" s="36"/>
      <c r="Z16" s="36"/>
      <c r="AA16" s="36"/>
    </row>
    <row r="17" spans="1:27" ht="82.5">
      <c r="A17" s="8">
        <v>13</v>
      </c>
      <c r="B17" s="1" t="s">
        <v>91</v>
      </c>
      <c r="C17" s="8" t="s">
        <v>28</v>
      </c>
      <c r="D17" s="2" t="s">
        <v>698</v>
      </c>
      <c r="E17" s="1" t="s">
        <v>599</v>
      </c>
      <c r="F17" s="94">
        <v>28703</v>
      </c>
      <c r="G17" s="94">
        <f t="shared" si="0"/>
        <v>21638</v>
      </c>
      <c r="H17" s="94">
        <f t="shared" si="1"/>
        <v>28703</v>
      </c>
      <c r="I17" s="95">
        <f t="shared" si="2"/>
        <v>0</v>
      </c>
      <c r="J17" s="38" t="s">
        <v>59</v>
      </c>
      <c r="K17" s="69">
        <v>43732</v>
      </c>
      <c r="L17" s="1" t="s">
        <v>87</v>
      </c>
      <c r="M17" s="26" t="s">
        <v>121</v>
      </c>
      <c r="N17" s="26"/>
      <c r="O17" s="53"/>
      <c r="P17" s="36">
        <v>0</v>
      </c>
      <c r="Q17" s="36"/>
      <c r="R17" s="36">
        <v>7065</v>
      </c>
      <c r="S17" s="36"/>
      <c r="T17" s="36"/>
      <c r="U17" s="36"/>
      <c r="V17" s="36"/>
      <c r="W17" s="36"/>
      <c r="X17" s="36">
        <v>21638</v>
      </c>
      <c r="Y17" s="36"/>
      <c r="Z17" s="36"/>
      <c r="AA17" s="36"/>
    </row>
    <row r="18" spans="1:27" ht="99">
      <c r="A18" s="8">
        <v>14</v>
      </c>
      <c r="B18" s="1" t="s">
        <v>91</v>
      </c>
      <c r="C18" s="8" t="s">
        <v>29</v>
      </c>
      <c r="D18" s="2" t="s">
        <v>207</v>
      </c>
      <c r="E18" s="1" t="s">
        <v>599</v>
      </c>
      <c r="F18" s="94">
        <f>33000</f>
        <v>33000</v>
      </c>
      <c r="G18" s="94">
        <f t="shared" si="0"/>
        <v>9172</v>
      </c>
      <c r="H18" s="94">
        <f t="shared" si="1"/>
        <v>33000</v>
      </c>
      <c r="I18" s="95">
        <f t="shared" si="2"/>
        <v>0</v>
      </c>
      <c r="J18" s="38" t="s">
        <v>59</v>
      </c>
      <c r="K18" s="69">
        <v>43732</v>
      </c>
      <c r="L18" s="1"/>
      <c r="M18" s="26" t="s">
        <v>368</v>
      </c>
      <c r="N18" s="26"/>
      <c r="O18" s="53"/>
      <c r="P18" s="36">
        <v>0</v>
      </c>
      <c r="Q18" s="36"/>
      <c r="R18" s="36"/>
      <c r="S18" s="36"/>
      <c r="T18" s="36"/>
      <c r="U18" s="36"/>
      <c r="V18" s="36">
        <v>23828</v>
      </c>
      <c r="W18" s="36"/>
      <c r="X18" s="36">
        <v>9172</v>
      </c>
      <c r="Y18" s="36"/>
      <c r="Z18" s="36"/>
      <c r="AA18" s="36"/>
    </row>
    <row r="19" spans="1:27" ht="66">
      <c r="A19" s="8">
        <v>15</v>
      </c>
      <c r="B19" s="1" t="s">
        <v>91</v>
      </c>
      <c r="C19" s="8" t="s">
        <v>29</v>
      </c>
      <c r="D19" s="2" t="s">
        <v>714</v>
      </c>
      <c r="E19" s="1" t="s">
        <v>599</v>
      </c>
      <c r="F19" s="94">
        <v>20000</v>
      </c>
      <c r="G19" s="94">
        <f t="shared" si="0"/>
        <v>0</v>
      </c>
      <c r="H19" s="94">
        <f t="shared" si="1"/>
        <v>20000</v>
      </c>
      <c r="I19" s="95">
        <f t="shared" si="2"/>
        <v>0</v>
      </c>
      <c r="J19" s="38" t="s">
        <v>59</v>
      </c>
      <c r="K19" s="69">
        <v>43671</v>
      </c>
      <c r="L19" s="1" t="s">
        <v>715</v>
      </c>
      <c r="M19" s="26" t="s">
        <v>121</v>
      </c>
      <c r="N19" s="74" t="s">
        <v>719</v>
      </c>
      <c r="O19" s="53"/>
      <c r="P19" s="36"/>
      <c r="Q19" s="36"/>
      <c r="R19" s="36">
        <v>2038</v>
      </c>
      <c r="S19" s="36"/>
      <c r="T19" s="36">
        <v>6115</v>
      </c>
      <c r="U19" s="36"/>
      <c r="V19" s="36">
        <v>11847</v>
      </c>
      <c r="W19" s="36"/>
      <c r="X19" s="36"/>
      <c r="Y19" s="36"/>
      <c r="Z19" s="36"/>
      <c r="AA19" s="36"/>
    </row>
    <row r="20" spans="1:27" ht="82.5">
      <c r="A20" s="8">
        <v>16</v>
      </c>
      <c r="B20" s="1" t="s">
        <v>94</v>
      </c>
      <c r="C20" s="8" t="s">
        <v>30</v>
      </c>
      <c r="D20" s="11" t="s">
        <v>93</v>
      </c>
      <c r="E20" s="1" t="s">
        <v>96</v>
      </c>
      <c r="F20" s="94">
        <v>120000</v>
      </c>
      <c r="G20" s="94">
        <f t="shared" si="0"/>
        <v>0</v>
      </c>
      <c r="H20" s="94">
        <f t="shared" si="1"/>
        <v>120000</v>
      </c>
      <c r="I20" s="95">
        <f t="shared" si="2"/>
        <v>0</v>
      </c>
      <c r="J20" s="38" t="s">
        <v>59</v>
      </c>
      <c r="K20" s="69">
        <v>43678</v>
      </c>
      <c r="L20" s="1" t="s">
        <v>95</v>
      </c>
      <c r="M20" s="26" t="s">
        <v>121</v>
      </c>
      <c r="N20" s="26"/>
      <c r="O20" s="53"/>
      <c r="P20" s="36">
        <v>0</v>
      </c>
      <c r="Q20" s="36"/>
      <c r="R20" s="36"/>
      <c r="S20" s="36"/>
      <c r="T20" s="36"/>
      <c r="U20" s="36"/>
      <c r="V20" s="36">
        <v>11203</v>
      </c>
      <c r="W20" s="36">
        <v>108797</v>
      </c>
      <c r="X20" s="36"/>
      <c r="Y20" s="36"/>
      <c r="Z20" s="36"/>
      <c r="AA20" s="36"/>
    </row>
    <row r="21" spans="1:27" ht="99">
      <c r="A21" s="8">
        <v>17</v>
      </c>
      <c r="B21" s="1" t="s">
        <v>497</v>
      </c>
      <c r="C21" s="8" t="s">
        <v>435</v>
      </c>
      <c r="D21" s="2" t="s">
        <v>541</v>
      </c>
      <c r="E21" s="1" t="s">
        <v>600</v>
      </c>
      <c r="F21" s="94">
        <f>140216-26400+275400</f>
        <v>389216</v>
      </c>
      <c r="G21" s="94">
        <f t="shared" si="0"/>
        <v>0</v>
      </c>
      <c r="H21" s="94">
        <f t="shared" si="1"/>
        <v>389216</v>
      </c>
      <c r="I21" s="95">
        <f t="shared" si="2"/>
        <v>0</v>
      </c>
      <c r="J21" s="38" t="s">
        <v>59</v>
      </c>
      <c r="K21" s="69">
        <v>43685</v>
      </c>
      <c r="L21" s="1" t="s">
        <v>620</v>
      </c>
      <c r="M21" s="26" t="s">
        <v>121</v>
      </c>
      <c r="N21" s="26"/>
      <c r="O21" s="53"/>
      <c r="P21" s="36">
        <v>13412</v>
      </c>
      <c r="Q21" s="36"/>
      <c r="R21" s="36">
        <v>28091</v>
      </c>
      <c r="S21" s="36">
        <v>32588</v>
      </c>
      <c r="T21" s="36">
        <v>93711</v>
      </c>
      <c r="U21" s="36">
        <v>67425</v>
      </c>
      <c r="V21" s="36">
        <v>69574</v>
      </c>
      <c r="W21" s="36">
        <v>84415</v>
      </c>
      <c r="X21" s="36"/>
      <c r="Y21" s="36"/>
      <c r="Z21" s="36"/>
      <c r="AA21" s="36"/>
    </row>
    <row r="22" spans="1:27" ht="66">
      <c r="A22" s="8">
        <v>18</v>
      </c>
      <c r="B22" s="1" t="s">
        <v>11</v>
      </c>
      <c r="C22" s="8" t="s">
        <v>62</v>
      </c>
      <c r="D22" s="11" t="s">
        <v>13</v>
      </c>
      <c r="E22" s="1" t="s">
        <v>159</v>
      </c>
      <c r="F22" s="94">
        <v>363151</v>
      </c>
      <c r="G22" s="94">
        <f t="shared" si="0"/>
        <v>0</v>
      </c>
      <c r="H22" s="94">
        <f t="shared" si="1"/>
        <v>363151</v>
      </c>
      <c r="I22" s="95">
        <f t="shared" si="2"/>
        <v>0</v>
      </c>
      <c r="J22" s="38" t="s">
        <v>59</v>
      </c>
      <c r="K22" s="69">
        <v>43685</v>
      </c>
      <c r="L22" s="1" t="s">
        <v>97</v>
      </c>
      <c r="M22" s="26" t="s">
        <v>121</v>
      </c>
      <c r="N22" s="63"/>
      <c r="O22" s="64" t="s">
        <v>301</v>
      </c>
      <c r="P22" s="36">
        <v>10550</v>
      </c>
      <c r="Q22" s="36"/>
      <c r="R22" s="36">
        <v>8806</v>
      </c>
      <c r="S22" s="36">
        <v>38229</v>
      </c>
      <c r="T22" s="36">
        <v>47182</v>
      </c>
      <c r="U22" s="36">
        <v>60083</v>
      </c>
      <c r="V22" s="36">
        <v>124719</v>
      </c>
      <c r="W22" s="36">
        <v>73582</v>
      </c>
      <c r="X22" s="36"/>
      <c r="Y22" s="36"/>
      <c r="Z22" s="36"/>
      <c r="AA22" s="36"/>
    </row>
    <row r="23" spans="1:27" ht="49.5">
      <c r="A23" s="8">
        <v>19</v>
      </c>
      <c r="B23" s="1" t="s">
        <v>100</v>
      </c>
      <c r="C23" s="8" t="s">
        <v>98</v>
      </c>
      <c r="D23" s="11" t="s">
        <v>99</v>
      </c>
      <c r="E23" s="1" t="s">
        <v>160</v>
      </c>
      <c r="F23" s="94">
        <v>10000</v>
      </c>
      <c r="G23" s="94">
        <f t="shared" si="0"/>
        <v>0</v>
      </c>
      <c r="H23" s="94">
        <f t="shared" si="1"/>
        <v>10000</v>
      </c>
      <c r="I23" s="95">
        <f t="shared" si="2"/>
        <v>0</v>
      </c>
      <c r="J23" s="38" t="s">
        <v>59</v>
      </c>
      <c r="K23" s="69"/>
      <c r="L23" s="1" t="s">
        <v>101</v>
      </c>
      <c r="M23" s="26" t="s">
        <v>124</v>
      </c>
      <c r="N23" s="74" t="s">
        <v>308</v>
      </c>
      <c r="O23" s="53"/>
      <c r="P23" s="36">
        <v>0</v>
      </c>
      <c r="Q23" s="36">
        <v>10000</v>
      </c>
      <c r="R23" s="36"/>
      <c r="S23" s="36"/>
      <c r="T23" s="36"/>
      <c r="U23" s="36"/>
      <c r="V23" s="36"/>
      <c r="W23" s="36"/>
      <c r="X23" s="36"/>
      <c r="Y23" s="36"/>
      <c r="Z23" s="36"/>
      <c r="AA23" s="36"/>
    </row>
    <row r="24" spans="1:27" ht="66">
      <c r="A24" s="8">
        <v>20</v>
      </c>
      <c r="B24" s="1" t="s">
        <v>725</v>
      </c>
      <c r="C24" s="8" t="s">
        <v>720</v>
      </c>
      <c r="D24" s="11" t="s">
        <v>721</v>
      </c>
      <c r="E24" s="1" t="s">
        <v>722</v>
      </c>
      <c r="F24" s="94">
        <v>216825</v>
      </c>
      <c r="G24" s="94">
        <f t="shared" si="0"/>
        <v>216825</v>
      </c>
      <c r="H24" s="94">
        <f t="shared" si="1"/>
        <v>216825</v>
      </c>
      <c r="I24" s="95">
        <f t="shared" si="2"/>
        <v>0</v>
      </c>
      <c r="J24" s="38" t="s">
        <v>723</v>
      </c>
      <c r="K24" s="69">
        <v>43719</v>
      </c>
      <c r="L24" s="1"/>
      <c r="M24" s="26" t="s">
        <v>57</v>
      </c>
      <c r="N24" s="74"/>
      <c r="O24" s="53"/>
      <c r="P24" s="36"/>
      <c r="Q24" s="36"/>
      <c r="R24" s="36"/>
      <c r="S24" s="36"/>
      <c r="T24" s="36"/>
      <c r="U24" s="36"/>
      <c r="V24" s="36"/>
      <c r="W24" s="36"/>
      <c r="X24" s="36">
        <v>216825</v>
      </c>
      <c r="Y24" s="36"/>
      <c r="Z24" s="36"/>
      <c r="AA24" s="36"/>
    </row>
    <row r="25" spans="1:27" ht="132">
      <c r="A25" s="8">
        <v>21</v>
      </c>
      <c r="B25" s="1" t="s">
        <v>494</v>
      </c>
      <c r="C25" s="8" t="s">
        <v>437</v>
      </c>
      <c r="D25" s="11" t="s">
        <v>438</v>
      </c>
      <c r="E25" s="1" t="s">
        <v>440</v>
      </c>
      <c r="F25" s="94">
        <v>100000</v>
      </c>
      <c r="G25" s="94">
        <f t="shared" si="0"/>
        <v>0</v>
      </c>
      <c r="H25" s="94">
        <f t="shared" si="1"/>
        <v>100000</v>
      </c>
      <c r="I25" s="95">
        <f t="shared" si="2"/>
        <v>0</v>
      </c>
      <c r="J25" s="97" t="s">
        <v>441</v>
      </c>
      <c r="K25" s="101">
        <v>43643</v>
      </c>
      <c r="L25" s="1"/>
      <c r="M25" s="26" t="s">
        <v>123</v>
      </c>
      <c r="N25" s="101" t="s">
        <v>688</v>
      </c>
      <c r="O25" s="53"/>
      <c r="P25" s="36"/>
      <c r="Q25" s="36"/>
      <c r="R25" s="36"/>
      <c r="S25" s="36"/>
      <c r="T25" s="36">
        <v>57197</v>
      </c>
      <c r="U25" s="36">
        <v>42803</v>
      </c>
      <c r="V25" s="36"/>
      <c r="W25" s="36"/>
      <c r="X25" s="36"/>
      <c r="Y25" s="36"/>
      <c r="Z25" s="36"/>
      <c r="AA25" s="36"/>
    </row>
    <row r="26" spans="1:27" ht="148.5">
      <c r="A26" s="8">
        <v>22</v>
      </c>
      <c r="B26" s="1" t="s">
        <v>485</v>
      </c>
      <c r="C26" s="8" t="s">
        <v>437</v>
      </c>
      <c r="D26" s="11" t="s">
        <v>481</v>
      </c>
      <c r="E26" s="1" t="s">
        <v>484</v>
      </c>
      <c r="F26" s="94">
        <v>590000</v>
      </c>
      <c r="G26" s="94">
        <f t="shared" si="0"/>
        <v>0</v>
      </c>
      <c r="H26" s="94">
        <f t="shared" si="1"/>
        <v>590000</v>
      </c>
      <c r="I26" s="95">
        <f t="shared" si="2"/>
        <v>0</v>
      </c>
      <c r="J26" s="97" t="s">
        <v>482</v>
      </c>
      <c r="K26" s="69">
        <v>43601</v>
      </c>
      <c r="L26" s="1"/>
      <c r="M26" s="26" t="s">
        <v>57</v>
      </c>
      <c r="N26" s="74" t="s">
        <v>539</v>
      </c>
      <c r="O26" s="53"/>
      <c r="P26" s="36"/>
      <c r="Q26" s="36"/>
      <c r="R26" s="36"/>
      <c r="S26" s="36"/>
      <c r="T26" s="36">
        <v>590000</v>
      </c>
      <c r="U26" s="36"/>
      <c r="V26" s="36"/>
      <c r="W26" s="36"/>
      <c r="X26" s="36"/>
      <c r="Y26" s="36"/>
      <c r="Z26" s="36"/>
      <c r="AA26" s="36"/>
    </row>
    <row r="27" spans="1:27" ht="99">
      <c r="A27" s="8">
        <v>23</v>
      </c>
      <c r="B27" s="1" t="s">
        <v>647</v>
      </c>
      <c r="C27" s="8" t="s">
        <v>644</v>
      </c>
      <c r="D27" s="11" t="s">
        <v>645</v>
      </c>
      <c r="E27" s="1" t="s">
        <v>646</v>
      </c>
      <c r="F27" s="94">
        <v>20000</v>
      </c>
      <c r="G27" s="94">
        <f t="shared" si="0"/>
        <v>0</v>
      </c>
      <c r="H27" s="94">
        <f t="shared" si="1"/>
        <v>20000</v>
      </c>
      <c r="I27" s="95">
        <f t="shared" si="2"/>
        <v>0</v>
      </c>
      <c r="J27" s="97" t="s">
        <v>103</v>
      </c>
      <c r="K27" s="69">
        <v>43671</v>
      </c>
      <c r="L27" s="53"/>
      <c r="M27" s="99" t="s">
        <v>457</v>
      </c>
      <c r="N27" s="74" t="s">
        <v>713</v>
      </c>
      <c r="O27" s="53"/>
      <c r="P27" s="36"/>
      <c r="Q27" s="36"/>
      <c r="R27" s="36"/>
      <c r="S27" s="36"/>
      <c r="T27" s="36"/>
      <c r="U27" s="36"/>
      <c r="V27" s="36">
        <v>20000</v>
      </c>
      <c r="W27" s="36"/>
      <c r="X27" s="36"/>
      <c r="Y27" s="36"/>
      <c r="Z27" s="36"/>
      <c r="AA27" s="36"/>
    </row>
    <row r="28" spans="1:27" ht="115.5">
      <c r="A28" s="8">
        <v>24</v>
      </c>
      <c r="B28" s="1" t="s">
        <v>545</v>
      </c>
      <c r="C28" s="8" t="s">
        <v>542</v>
      </c>
      <c r="D28" s="11" t="s">
        <v>543</v>
      </c>
      <c r="E28" s="1" t="s">
        <v>544</v>
      </c>
      <c r="F28" s="94">
        <v>53181</v>
      </c>
      <c r="G28" s="94">
        <f t="shared" si="0"/>
        <v>0</v>
      </c>
      <c r="H28" s="94">
        <f t="shared" si="1"/>
        <v>53181</v>
      </c>
      <c r="I28" s="95">
        <f t="shared" si="2"/>
        <v>0</v>
      </c>
      <c r="J28" s="97">
        <v>1080731</v>
      </c>
      <c r="K28" s="69">
        <v>43679</v>
      </c>
      <c r="L28" s="53" t="s">
        <v>601</v>
      </c>
      <c r="M28" s="26" t="s">
        <v>546</v>
      </c>
      <c r="N28" s="74"/>
      <c r="O28" s="53"/>
      <c r="P28" s="36"/>
      <c r="Q28" s="36"/>
      <c r="R28" s="36"/>
      <c r="S28" s="36"/>
      <c r="T28" s="36"/>
      <c r="U28" s="36">
        <v>35183</v>
      </c>
      <c r="V28" s="36">
        <v>11497</v>
      </c>
      <c r="W28" s="36">
        <v>6501</v>
      </c>
      <c r="X28" s="36"/>
      <c r="Y28" s="36"/>
      <c r="Z28" s="36"/>
      <c r="AA28" s="36"/>
    </row>
    <row r="29" spans="1:27" ht="49.5">
      <c r="A29" s="8">
        <v>25</v>
      </c>
      <c r="B29" s="1" t="s">
        <v>767</v>
      </c>
      <c r="C29" s="8" t="s">
        <v>763</v>
      </c>
      <c r="D29" s="11" t="s">
        <v>765</v>
      </c>
      <c r="E29" s="1" t="s">
        <v>764</v>
      </c>
      <c r="F29" s="94">
        <v>19600</v>
      </c>
      <c r="G29" s="94">
        <f>X29</f>
        <v>18000</v>
      </c>
      <c r="H29" s="94">
        <f>SUM(P29:X29)</f>
        <v>18000</v>
      </c>
      <c r="I29" s="95">
        <f>F29-H29</f>
        <v>1600</v>
      </c>
      <c r="J29" s="99">
        <v>10808</v>
      </c>
      <c r="K29" s="69"/>
      <c r="L29" s="53"/>
      <c r="M29" s="26" t="s">
        <v>766</v>
      </c>
      <c r="N29" s="74"/>
      <c r="O29" s="53"/>
      <c r="P29" s="36"/>
      <c r="Q29" s="36"/>
      <c r="R29" s="36"/>
      <c r="S29" s="36"/>
      <c r="T29" s="36"/>
      <c r="U29" s="36"/>
      <c r="V29" s="36"/>
      <c r="W29" s="36"/>
      <c r="X29" s="36">
        <v>18000</v>
      </c>
      <c r="Y29" s="36"/>
      <c r="Z29" s="36"/>
      <c r="AA29" s="36"/>
    </row>
    <row r="30" spans="1:27" ht="99">
      <c r="A30" s="8">
        <v>26</v>
      </c>
      <c r="B30" s="1" t="s">
        <v>495</v>
      </c>
      <c r="C30" s="8" t="s">
        <v>442</v>
      </c>
      <c r="D30" s="11" t="s">
        <v>443</v>
      </c>
      <c r="E30" s="1" t="s">
        <v>444</v>
      </c>
      <c r="F30" s="94">
        <v>14000</v>
      </c>
      <c r="G30" s="94">
        <f t="shared" si="0"/>
        <v>0</v>
      </c>
      <c r="H30" s="94">
        <f t="shared" si="1"/>
        <v>14000</v>
      </c>
      <c r="I30" s="95">
        <f t="shared" si="2"/>
        <v>0</v>
      </c>
      <c r="J30" s="97" t="s">
        <v>446</v>
      </c>
      <c r="K30" s="69">
        <v>43641</v>
      </c>
      <c r="L30" s="1"/>
      <c r="M30" s="26" t="s">
        <v>445</v>
      </c>
      <c r="N30" s="74" t="s">
        <v>643</v>
      </c>
      <c r="O30" s="53"/>
      <c r="P30" s="36"/>
      <c r="Q30" s="36"/>
      <c r="R30" s="36"/>
      <c r="S30" s="36">
        <v>8400</v>
      </c>
      <c r="T30" s="36">
        <v>2800</v>
      </c>
      <c r="U30" s="36">
        <v>2800</v>
      </c>
      <c r="V30" s="36"/>
      <c r="W30" s="36"/>
      <c r="X30" s="36"/>
      <c r="Y30" s="36"/>
      <c r="Z30" s="36"/>
      <c r="AA30" s="36"/>
    </row>
    <row r="31" spans="1:27" ht="66">
      <c r="A31" s="8">
        <v>27</v>
      </c>
      <c r="B31" s="1" t="s">
        <v>744</v>
      </c>
      <c r="C31" s="8" t="s">
        <v>743</v>
      </c>
      <c r="D31" s="11" t="s">
        <v>760</v>
      </c>
      <c r="E31" s="1" t="s">
        <v>745</v>
      </c>
      <c r="F31" s="94">
        <v>3000</v>
      </c>
      <c r="G31" s="94">
        <f t="shared" si="0"/>
        <v>0</v>
      </c>
      <c r="H31" s="94">
        <f t="shared" si="1"/>
        <v>3000</v>
      </c>
      <c r="I31" s="95">
        <f t="shared" si="2"/>
        <v>0</v>
      </c>
      <c r="J31" s="97">
        <v>1080731</v>
      </c>
      <c r="K31" s="69"/>
      <c r="L31" s="1"/>
      <c r="M31" s="26" t="s">
        <v>457</v>
      </c>
      <c r="N31" s="74"/>
      <c r="O31" s="53"/>
      <c r="P31" s="36"/>
      <c r="Q31" s="36"/>
      <c r="R31" s="36"/>
      <c r="S31" s="36"/>
      <c r="T31" s="36"/>
      <c r="U31" s="36"/>
      <c r="V31" s="36"/>
      <c r="W31" s="36">
        <v>3000</v>
      </c>
      <c r="X31" s="36"/>
      <c r="Y31" s="36"/>
      <c r="Z31" s="36"/>
      <c r="AA31" s="36"/>
    </row>
    <row r="32" spans="1:27" ht="82.5">
      <c r="A32" s="8">
        <v>28</v>
      </c>
      <c r="B32" s="1" t="s">
        <v>761</v>
      </c>
      <c r="C32" s="8" t="s">
        <v>747</v>
      </c>
      <c r="D32" s="11" t="s">
        <v>749</v>
      </c>
      <c r="E32" s="1" t="s">
        <v>748</v>
      </c>
      <c r="F32" s="94">
        <v>441585</v>
      </c>
      <c r="G32" s="94">
        <f t="shared" si="0"/>
        <v>0</v>
      </c>
      <c r="H32" s="94">
        <f t="shared" si="1"/>
        <v>0</v>
      </c>
      <c r="I32" s="95">
        <f t="shared" si="2"/>
        <v>441585</v>
      </c>
      <c r="J32" s="97" t="s">
        <v>750</v>
      </c>
      <c r="K32" s="69"/>
      <c r="L32" s="1"/>
      <c r="M32" s="26" t="s">
        <v>546</v>
      </c>
      <c r="N32" s="74"/>
      <c r="O32" s="53"/>
      <c r="P32" s="36"/>
      <c r="Q32" s="36"/>
      <c r="R32" s="36"/>
      <c r="S32" s="36"/>
      <c r="T32" s="36"/>
      <c r="U32" s="36"/>
      <c r="V32" s="36"/>
      <c r="W32" s="36"/>
      <c r="X32" s="36"/>
      <c r="Y32" s="36"/>
      <c r="Z32" s="36"/>
      <c r="AA32" s="36"/>
    </row>
    <row r="33" spans="1:27" ht="66">
      <c r="A33" s="8">
        <v>29</v>
      </c>
      <c r="B33" s="1" t="s">
        <v>772</v>
      </c>
      <c r="C33" s="8" t="s">
        <v>768</v>
      </c>
      <c r="D33" s="11" t="s">
        <v>771</v>
      </c>
      <c r="E33" s="1" t="s">
        <v>769</v>
      </c>
      <c r="F33" s="94">
        <v>195000</v>
      </c>
      <c r="G33" s="94">
        <f>X33</f>
        <v>141667</v>
      </c>
      <c r="H33" s="94">
        <f>SUM(P33:X33)</f>
        <v>141667</v>
      </c>
      <c r="I33" s="95">
        <f>F33-H33</f>
        <v>53333</v>
      </c>
      <c r="J33" s="97" t="s">
        <v>770</v>
      </c>
      <c r="K33" s="69"/>
      <c r="L33" s="1"/>
      <c r="M33" s="26" t="s">
        <v>546</v>
      </c>
      <c r="N33" s="74"/>
      <c r="O33" s="53"/>
      <c r="P33" s="36"/>
      <c r="Q33" s="36"/>
      <c r="R33" s="36"/>
      <c r="S33" s="36"/>
      <c r="T33" s="36"/>
      <c r="U33" s="36"/>
      <c r="V33" s="36"/>
      <c r="W33" s="36"/>
      <c r="X33" s="36">
        <v>141667</v>
      </c>
      <c r="Y33" s="36"/>
      <c r="Z33" s="36"/>
      <c r="AA33" s="36"/>
    </row>
    <row r="34" spans="1:27" ht="66">
      <c r="A34" s="8">
        <v>30</v>
      </c>
      <c r="B34" s="1" t="s">
        <v>778</v>
      </c>
      <c r="C34" s="8" t="s">
        <v>773</v>
      </c>
      <c r="D34" s="11" t="s">
        <v>777</v>
      </c>
      <c r="E34" s="1" t="s">
        <v>774</v>
      </c>
      <c r="F34" s="94">
        <v>272800</v>
      </c>
      <c r="G34" s="94">
        <f>X34</f>
        <v>0</v>
      </c>
      <c r="H34" s="94">
        <f>SUM(P34:X34)</f>
        <v>0</v>
      </c>
      <c r="I34" s="95">
        <f>F34-H34</f>
        <v>272800</v>
      </c>
      <c r="J34" s="97" t="s">
        <v>776</v>
      </c>
      <c r="K34" s="69"/>
      <c r="L34" s="1"/>
      <c r="M34" s="99" t="s">
        <v>775</v>
      </c>
      <c r="N34" s="74"/>
      <c r="O34" s="53"/>
      <c r="P34" s="36"/>
      <c r="Q34" s="36"/>
      <c r="R34" s="36"/>
      <c r="S34" s="36"/>
      <c r="T34" s="36"/>
      <c r="U34" s="36"/>
      <c r="V34" s="36"/>
      <c r="W34" s="36"/>
      <c r="X34" s="36"/>
      <c r="Y34" s="36"/>
      <c r="Z34" s="36"/>
      <c r="AA34" s="36"/>
    </row>
    <row r="35" spans="1:27" ht="66">
      <c r="A35" s="8">
        <v>31</v>
      </c>
      <c r="B35" s="1"/>
      <c r="C35" s="8" t="s">
        <v>530</v>
      </c>
      <c r="D35" s="11" t="s">
        <v>532</v>
      </c>
      <c r="E35" s="1" t="s">
        <v>623</v>
      </c>
      <c r="F35" s="94">
        <v>4000</v>
      </c>
      <c r="G35" s="94">
        <f t="shared" si="0"/>
        <v>0</v>
      </c>
      <c r="H35" s="94">
        <f t="shared" si="1"/>
        <v>4000</v>
      </c>
      <c r="I35" s="95">
        <f t="shared" si="2"/>
        <v>0</v>
      </c>
      <c r="J35" s="97" t="s">
        <v>533</v>
      </c>
      <c r="K35" s="69">
        <v>43628</v>
      </c>
      <c r="L35" s="1"/>
      <c r="M35" s="26" t="s">
        <v>124</v>
      </c>
      <c r="N35" s="74" t="s">
        <v>638</v>
      </c>
      <c r="O35" s="53"/>
      <c r="P35" s="36"/>
      <c r="Q35" s="36"/>
      <c r="R35" s="36"/>
      <c r="S35" s="36"/>
      <c r="T35" s="36">
        <v>4000</v>
      </c>
      <c r="U35" s="36"/>
      <c r="V35" s="36"/>
      <c r="W35" s="36"/>
      <c r="X35" s="36"/>
      <c r="Y35" s="36"/>
      <c r="Z35" s="36"/>
      <c r="AA35" s="36"/>
    </row>
    <row r="36" spans="1:27" ht="82.5">
      <c r="A36" s="8">
        <v>32</v>
      </c>
      <c r="B36" s="1" t="s">
        <v>456</v>
      </c>
      <c r="C36" s="8" t="s">
        <v>447</v>
      </c>
      <c r="D36" s="11" t="s">
        <v>459</v>
      </c>
      <c r="E36" s="1" t="s">
        <v>455</v>
      </c>
      <c r="F36" s="94">
        <v>4000</v>
      </c>
      <c r="G36" s="94">
        <f t="shared" si="0"/>
        <v>0</v>
      </c>
      <c r="H36" s="94">
        <f t="shared" si="1"/>
        <v>4000</v>
      </c>
      <c r="I36" s="95">
        <f t="shared" si="2"/>
        <v>0</v>
      </c>
      <c r="J36" s="97" t="s">
        <v>454</v>
      </c>
      <c r="K36" s="69">
        <v>43607</v>
      </c>
      <c r="L36" s="1"/>
      <c r="M36" s="103" t="s">
        <v>127</v>
      </c>
      <c r="N36" s="74" t="s">
        <v>540</v>
      </c>
      <c r="O36" s="53"/>
      <c r="P36" s="36"/>
      <c r="Q36" s="36"/>
      <c r="R36" s="36"/>
      <c r="S36" s="36"/>
      <c r="T36" s="36">
        <v>4000</v>
      </c>
      <c r="U36" s="36"/>
      <c r="V36" s="36"/>
      <c r="W36" s="36"/>
      <c r="X36" s="36"/>
      <c r="Y36" s="36"/>
      <c r="Z36" s="36"/>
      <c r="AA36" s="36"/>
    </row>
    <row r="37" spans="1:27" ht="82.5">
      <c r="A37" s="8">
        <v>33</v>
      </c>
      <c r="B37" s="1" t="s">
        <v>496</v>
      </c>
      <c r="C37" s="8" t="s">
        <v>447</v>
      </c>
      <c r="D37" s="11" t="s">
        <v>696</v>
      </c>
      <c r="E37" s="1" t="s">
        <v>458</v>
      </c>
      <c r="F37" s="94">
        <v>347306</v>
      </c>
      <c r="G37" s="94">
        <f t="shared" si="0"/>
        <v>0</v>
      </c>
      <c r="H37" s="94">
        <f t="shared" si="1"/>
        <v>347306</v>
      </c>
      <c r="I37" s="95">
        <f t="shared" si="2"/>
        <v>0</v>
      </c>
      <c r="J37" s="97" t="s">
        <v>460</v>
      </c>
      <c r="K37" s="69">
        <v>43615</v>
      </c>
      <c r="L37" s="1"/>
      <c r="M37" s="99" t="s">
        <v>457</v>
      </c>
      <c r="N37" s="74" t="s">
        <v>587</v>
      </c>
      <c r="O37" s="53"/>
      <c r="P37" s="36"/>
      <c r="Q37" s="36"/>
      <c r="R37" s="36"/>
      <c r="S37" s="36"/>
      <c r="T37" s="36">
        <v>347306</v>
      </c>
      <c r="U37" s="36"/>
      <c r="V37" s="36"/>
      <c r="W37" s="36"/>
      <c r="X37" s="36"/>
      <c r="Y37" s="36"/>
      <c r="Z37" s="36"/>
      <c r="AA37" s="36"/>
    </row>
    <row r="38" spans="1:27" ht="82.5">
      <c r="A38" s="8">
        <v>34</v>
      </c>
      <c r="B38" s="1" t="s">
        <v>737</v>
      </c>
      <c r="C38" s="8" t="s">
        <v>701</v>
      </c>
      <c r="D38" s="11" t="s">
        <v>702</v>
      </c>
      <c r="E38" s="1" t="s">
        <v>703</v>
      </c>
      <c r="F38" s="94">
        <v>6184</v>
      </c>
      <c r="G38" s="94">
        <f t="shared" si="0"/>
        <v>0</v>
      </c>
      <c r="H38" s="94">
        <f t="shared" si="1"/>
        <v>6184</v>
      </c>
      <c r="I38" s="95">
        <f t="shared" si="2"/>
        <v>0</v>
      </c>
      <c r="J38" s="97" t="s">
        <v>446</v>
      </c>
      <c r="K38" s="69">
        <v>43657</v>
      </c>
      <c r="L38" s="1"/>
      <c r="M38" s="99" t="s">
        <v>457</v>
      </c>
      <c r="N38" s="74" t="s">
        <v>704</v>
      </c>
      <c r="O38" s="53"/>
      <c r="P38" s="36"/>
      <c r="Q38" s="36"/>
      <c r="R38" s="36"/>
      <c r="S38" s="36"/>
      <c r="T38" s="36"/>
      <c r="U38" s="36"/>
      <c r="V38" s="36">
        <v>6184</v>
      </c>
      <c r="W38" s="36"/>
      <c r="X38" s="36"/>
      <c r="Y38" s="36"/>
      <c r="Z38" s="36"/>
      <c r="AA38" s="36"/>
    </row>
    <row r="39" spans="1:27" ht="66">
      <c r="A39" s="8">
        <v>35</v>
      </c>
      <c r="B39" s="1" t="s">
        <v>552</v>
      </c>
      <c r="C39" s="8" t="s">
        <v>547</v>
      </c>
      <c r="D39" s="11" t="s">
        <v>548</v>
      </c>
      <c r="E39" s="1" t="s">
        <v>549</v>
      </c>
      <c r="F39" s="94">
        <v>93600</v>
      </c>
      <c r="G39" s="94">
        <f t="shared" si="0"/>
        <v>0</v>
      </c>
      <c r="H39" s="94">
        <f t="shared" si="1"/>
        <v>93600</v>
      </c>
      <c r="I39" s="95">
        <f t="shared" si="2"/>
        <v>0</v>
      </c>
      <c r="J39" s="97" t="s">
        <v>446</v>
      </c>
      <c r="K39" s="69">
        <v>43671</v>
      </c>
      <c r="L39" s="1"/>
      <c r="M39" s="26" t="s">
        <v>121</v>
      </c>
      <c r="N39" s="74"/>
      <c r="O39" s="53"/>
      <c r="P39" s="36"/>
      <c r="Q39" s="36"/>
      <c r="R39" s="36"/>
      <c r="S39" s="36"/>
      <c r="T39" s="36"/>
      <c r="U39" s="36">
        <v>49680</v>
      </c>
      <c r="V39" s="36">
        <v>43920</v>
      </c>
      <c r="W39" s="36"/>
      <c r="X39" s="36"/>
      <c r="Y39" s="36"/>
      <c r="Z39" s="36"/>
      <c r="AA39" s="36"/>
    </row>
    <row r="40" spans="1:27" ht="82.5">
      <c r="A40" s="8">
        <v>36</v>
      </c>
      <c r="B40" s="1" t="s">
        <v>552</v>
      </c>
      <c r="C40" s="8" t="s">
        <v>550</v>
      </c>
      <c r="D40" s="11" t="s">
        <v>697</v>
      </c>
      <c r="E40" s="1" t="s">
        <v>549</v>
      </c>
      <c r="F40" s="94">
        <v>1788</v>
      </c>
      <c r="G40" s="94">
        <f t="shared" si="0"/>
        <v>0</v>
      </c>
      <c r="H40" s="94">
        <f t="shared" si="1"/>
        <v>1788</v>
      </c>
      <c r="I40" s="95">
        <f t="shared" si="2"/>
        <v>0</v>
      </c>
      <c r="J40" s="97" t="s">
        <v>446</v>
      </c>
      <c r="K40" s="69">
        <v>43671</v>
      </c>
      <c r="L40" s="1"/>
      <c r="M40" s="26" t="s">
        <v>121</v>
      </c>
      <c r="N40" s="74"/>
      <c r="O40" s="53"/>
      <c r="P40" s="36"/>
      <c r="Q40" s="36"/>
      <c r="R40" s="36"/>
      <c r="S40" s="36"/>
      <c r="T40" s="36"/>
      <c r="U40" s="36">
        <v>952</v>
      </c>
      <c r="V40" s="36">
        <v>836</v>
      </c>
      <c r="W40" s="36"/>
      <c r="X40" s="36"/>
      <c r="Y40" s="36"/>
      <c r="Z40" s="36"/>
      <c r="AA40" s="36"/>
    </row>
    <row r="41" spans="1:27" ht="115.5">
      <c r="A41" s="8">
        <v>37</v>
      </c>
      <c r="B41" s="1" t="s">
        <v>453</v>
      </c>
      <c r="C41" s="8" t="s">
        <v>448</v>
      </c>
      <c r="D41" s="11" t="s">
        <v>636</v>
      </c>
      <c r="E41" s="1" t="s">
        <v>452</v>
      </c>
      <c r="F41" s="94">
        <v>843</v>
      </c>
      <c r="G41" s="94">
        <f t="shared" si="0"/>
        <v>0</v>
      </c>
      <c r="H41" s="94">
        <f t="shared" si="1"/>
        <v>843</v>
      </c>
      <c r="I41" s="95">
        <f t="shared" si="2"/>
        <v>0</v>
      </c>
      <c r="J41" s="97" t="s">
        <v>449</v>
      </c>
      <c r="K41" s="69"/>
      <c r="L41" s="1"/>
      <c r="M41" s="26" t="s">
        <v>121</v>
      </c>
      <c r="N41" s="74"/>
      <c r="O41" s="53"/>
      <c r="P41" s="36"/>
      <c r="Q41" s="36"/>
      <c r="R41" s="36">
        <v>843</v>
      </c>
      <c r="S41" s="36"/>
      <c r="T41" s="36"/>
      <c r="U41" s="36"/>
      <c r="V41" s="36"/>
      <c r="W41" s="36"/>
      <c r="X41" s="36"/>
      <c r="Y41" s="36"/>
      <c r="Z41" s="36"/>
      <c r="AA41" s="36"/>
    </row>
    <row r="42" spans="1:27" ht="115.5">
      <c r="A42" s="8">
        <v>38</v>
      </c>
      <c r="B42" s="1" t="s">
        <v>625</v>
      </c>
      <c r="C42" s="8" t="s">
        <v>448</v>
      </c>
      <c r="D42" s="11" t="s">
        <v>554</v>
      </c>
      <c r="E42" s="1" t="s">
        <v>556</v>
      </c>
      <c r="F42" s="94">
        <v>40000</v>
      </c>
      <c r="G42" s="94">
        <f t="shared" si="0"/>
        <v>37331</v>
      </c>
      <c r="H42" s="94">
        <f t="shared" si="1"/>
        <v>40000</v>
      </c>
      <c r="I42" s="95">
        <f t="shared" si="2"/>
        <v>0</v>
      </c>
      <c r="J42" s="97">
        <v>1080731</v>
      </c>
      <c r="K42" s="69">
        <v>43732</v>
      </c>
      <c r="L42" s="1"/>
      <c r="M42" s="26" t="s">
        <v>368</v>
      </c>
      <c r="N42" s="74"/>
      <c r="O42" s="53"/>
      <c r="P42" s="36"/>
      <c r="Q42" s="36"/>
      <c r="R42" s="36"/>
      <c r="S42" s="36"/>
      <c r="T42" s="36"/>
      <c r="U42" s="36"/>
      <c r="V42" s="36">
        <v>2669</v>
      </c>
      <c r="W42" s="36"/>
      <c r="X42" s="36">
        <v>37331</v>
      </c>
      <c r="Y42" s="36"/>
      <c r="Z42" s="36"/>
      <c r="AA42" s="36"/>
    </row>
    <row r="43" spans="1:27" ht="49.5">
      <c r="A43" s="8">
        <v>39</v>
      </c>
      <c r="B43" s="1" t="s">
        <v>729</v>
      </c>
      <c r="C43" s="8" t="s">
        <v>726</v>
      </c>
      <c r="D43" s="11" t="s">
        <v>738</v>
      </c>
      <c r="E43" s="1" t="s">
        <v>727</v>
      </c>
      <c r="F43" s="94">
        <v>21000</v>
      </c>
      <c r="G43" s="94">
        <f t="shared" si="0"/>
        <v>0</v>
      </c>
      <c r="H43" s="94">
        <f t="shared" si="1"/>
        <v>21000</v>
      </c>
      <c r="I43" s="95">
        <f t="shared" si="2"/>
        <v>0</v>
      </c>
      <c r="J43" s="97" t="s">
        <v>730</v>
      </c>
      <c r="K43" s="69"/>
      <c r="L43" s="1"/>
      <c r="M43" s="26" t="s">
        <v>121</v>
      </c>
      <c r="N43" s="74"/>
      <c r="O43" s="53"/>
      <c r="P43" s="36"/>
      <c r="Q43" s="36"/>
      <c r="R43" s="36"/>
      <c r="S43" s="36"/>
      <c r="T43" s="36"/>
      <c r="U43" s="36"/>
      <c r="V43" s="36"/>
      <c r="W43" s="36">
        <v>21000</v>
      </c>
      <c r="X43" s="36"/>
      <c r="Y43" s="36"/>
      <c r="Z43" s="36"/>
      <c r="AA43" s="36"/>
    </row>
    <row r="44" spans="1:27" ht="66">
      <c r="A44" s="8">
        <v>40</v>
      </c>
      <c r="B44" s="1" t="s">
        <v>561</v>
      </c>
      <c r="C44" s="8" t="s">
        <v>557</v>
      </c>
      <c r="D44" s="11" t="s">
        <v>558</v>
      </c>
      <c r="E44" s="1" t="s">
        <v>560</v>
      </c>
      <c r="F44" s="94">
        <v>5000</v>
      </c>
      <c r="G44" s="94">
        <f t="shared" si="0"/>
        <v>0</v>
      </c>
      <c r="H44" s="94">
        <f t="shared" si="1"/>
        <v>5000</v>
      </c>
      <c r="I44" s="95">
        <f t="shared" si="2"/>
        <v>0</v>
      </c>
      <c r="J44" s="97" t="s">
        <v>559</v>
      </c>
      <c r="K44" s="69">
        <v>43626</v>
      </c>
      <c r="L44" s="1"/>
      <c r="M44" s="99" t="s">
        <v>121</v>
      </c>
      <c r="N44" s="74" t="s">
        <v>637</v>
      </c>
      <c r="O44" s="53"/>
      <c r="P44" s="36"/>
      <c r="Q44" s="36"/>
      <c r="R44" s="36"/>
      <c r="S44" s="36"/>
      <c r="T44" s="36"/>
      <c r="U44" s="36">
        <v>5000</v>
      </c>
      <c r="V44" s="36"/>
      <c r="W44" s="36"/>
      <c r="X44" s="36"/>
      <c r="Y44" s="36"/>
      <c r="Z44" s="36"/>
      <c r="AA44" s="36"/>
    </row>
    <row r="45" spans="1:27" ht="82.5">
      <c r="A45" s="8">
        <v>41</v>
      </c>
      <c r="B45" s="1" t="s">
        <v>463</v>
      </c>
      <c r="C45" s="8" t="s">
        <v>461</v>
      </c>
      <c r="D45" s="11" t="s">
        <v>500</v>
      </c>
      <c r="E45" s="1" t="s">
        <v>462</v>
      </c>
      <c r="F45" s="94">
        <v>30000</v>
      </c>
      <c r="G45" s="94">
        <f t="shared" si="0"/>
        <v>0</v>
      </c>
      <c r="H45" s="94">
        <f t="shared" si="1"/>
        <v>30000</v>
      </c>
      <c r="I45" s="95">
        <f t="shared" si="2"/>
        <v>0</v>
      </c>
      <c r="J45" s="97" t="s">
        <v>79</v>
      </c>
      <c r="K45" s="69">
        <v>43704</v>
      </c>
      <c r="L45" s="1"/>
      <c r="M45" s="99" t="s">
        <v>450</v>
      </c>
      <c r="N45" s="74"/>
      <c r="O45" s="53"/>
      <c r="P45" s="36"/>
      <c r="Q45" s="36"/>
      <c r="R45" s="36"/>
      <c r="S45" s="36"/>
      <c r="T45" s="36"/>
      <c r="U45" s="36">
        <v>30000</v>
      </c>
      <c r="V45" s="36"/>
      <c r="W45" s="36"/>
      <c r="X45" s="36"/>
      <c r="Y45" s="36"/>
      <c r="Z45" s="36"/>
      <c r="AA45" s="36"/>
    </row>
    <row r="46" spans="1:27" ht="66">
      <c r="A46" s="8">
        <v>42</v>
      </c>
      <c r="B46" s="1" t="s">
        <v>501</v>
      </c>
      <c r="C46" s="8" t="s">
        <v>486</v>
      </c>
      <c r="D46" s="11" t="s">
        <v>487</v>
      </c>
      <c r="E46" s="1" t="s">
        <v>488</v>
      </c>
      <c r="F46" s="94">
        <v>10000</v>
      </c>
      <c r="G46" s="94">
        <f t="shared" si="0"/>
        <v>0</v>
      </c>
      <c r="H46" s="94">
        <f t="shared" si="1"/>
        <v>10000</v>
      </c>
      <c r="I46" s="95">
        <f t="shared" si="2"/>
        <v>0</v>
      </c>
      <c r="J46" s="97" t="s">
        <v>482</v>
      </c>
      <c r="K46" s="69"/>
      <c r="L46" s="1"/>
      <c r="M46" s="99" t="s">
        <v>124</v>
      </c>
      <c r="N46" s="74"/>
      <c r="O46" s="53"/>
      <c r="P46" s="36"/>
      <c r="Q46" s="36"/>
      <c r="R46" s="36"/>
      <c r="S46" s="36"/>
      <c r="T46" s="36">
        <v>10000</v>
      </c>
      <c r="U46" s="36"/>
      <c r="V46" s="36"/>
      <c r="W46" s="36"/>
      <c r="X46" s="36"/>
      <c r="Y46" s="36"/>
      <c r="Z46" s="36"/>
      <c r="AA46" s="36"/>
    </row>
    <row r="47" spans="1:27" ht="181.5">
      <c r="A47" s="8">
        <v>43</v>
      </c>
      <c r="B47" s="1" t="s">
        <v>309</v>
      </c>
      <c r="C47" s="8" t="s">
        <v>310</v>
      </c>
      <c r="D47" s="11" t="s">
        <v>311</v>
      </c>
      <c r="E47" s="1" t="s">
        <v>312</v>
      </c>
      <c r="F47" s="94">
        <v>121</v>
      </c>
      <c r="G47" s="94">
        <f t="shared" si="0"/>
        <v>0</v>
      </c>
      <c r="H47" s="94">
        <f t="shared" si="1"/>
        <v>121</v>
      </c>
      <c r="I47" s="95">
        <f t="shared" si="2"/>
        <v>0</v>
      </c>
      <c r="J47" s="38" t="s">
        <v>59</v>
      </c>
      <c r="K47" s="69">
        <v>43550</v>
      </c>
      <c r="L47" s="1" t="s">
        <v>683</v>
      </c>
      <c r="M47" s="26" t="s">
        <v>122</v>
      </c>
      <c r="N47" s="26" t="s">
        <v>314</v>
      </c>
      <c r="O47" s="53"/>
      <c r="P47" s="36"/>
      <c r="Q47" s="36"/>
      <c r="R47" s="36">
        <v>121</v>
      </c>
      <c r="S47" s="36"/>
      <c r="T47" s="36"/>
      <c r="U47" s="36"/>
      <c r="V47" s="36"/>
      <c r="W47" s="36"/>
      <c r="X47" s="36"/>
      <c r="Y47" s="36"/>
      <c r="Z47" s="36"/>
      <c r="AA47" s="36"/>
    </row>
    <row r="48" spans="1:30" ht="82.5">
      <c r="A48" s="8">
        <v>44</v>
      </c>
      <c r="B48" s="1" t="s">
        <v>522</v>
      </c>
      <c r="C48" s="8" t="s">
        <v>523</v>
      </c>
      <c r="D48" s="11" t="s">
        <v>519</v>
      </c>
      <c r="E48" s="1" t="s">
        <v>520</v>
      </c>
      <c r="F48" s="94">
        <v>51795</v>
      </c>
      <c r="G48" s="94">
        <f t="shared" si="0"/>
        <v>0</v>
      </c>
      <c r="H48" s="94">
        <f t="shared" si="1"/>
        <v>51795</v>
      </c>
      <c r="I48" s="95">
        <f t="shared" si="2"/>
        <v>0</v>
      </c>
      <c r="J48" s="38" t="s">
        <v>521</v>
      </c>
      <c r="K48" s="69"/>
      <c r="L48" s="1"/>
      <c r="M48" s="26" t="s">
        <v>57</v>
      </c>
      <c r="N48" s="26"/>
      <c r="O48" s="53"/>
      <c r="P48" s="36"/>
      <c r="Q48" s="36"/>
      <c r="R48" s="36"/>
      <c r="S48" s="36"/>
      <c r="T48" s="36">
        <v>51795</v>
      </c>
      <c r="U48" s="36"/>
      <c r="V48" s="36"/>
      <c r="W48" s="36"/>
      <c r="X48" s="36"/>
      <c r="Y48" s="36"/>
      <c r="Z48" s="36"/>
      <c r="AA48" s="36"/>
      <c r="AB48" s="68"/>
      <c r="AC48" s="86"/>
      <c r="AD48" s="86"/>
    </row>
    <row r="49" spans="1:27" ht="82.5">
      <c r="A49" s="8">
        <v>45</v>
      </c>
      <c r="B49" s="1" t="s">
        <v>503</v>
      </c>
      <c r="C49" s="8" t="s">
        <v>316</v>
      </c>
      <c r="D49" s="11" t="s">
        <v>317</v>
      </c>
      <c r="E49" s="1" t="s">
        <v>731</v>
      </c>
      <c r="F49" s="94">
        <f>10800+15600+2800+10000</f>
        <v>39200</v>
      </c>
      <c r="G49" s="94">
        <f t="shared" si="0"/>
        <v>0</v>
      </c>
      <c r="H49" s="94">
        <f t="shared" si="1"/>
        <v>29200</v>
      </c>
      <c r="I49" s="95">
        <f t="shared" si="2"/>
        <v>10000</v>
      </c>
      <c r="J49" s="38" t="s">
        <v>103</v>
      </c>
      <c r="K49" s="69"/>
      <c r="L49" s="1"/>
      <c r="M49" s="26" t="s">
        <v>125</v>
      </c>
      <c r="N49" s="26"/>
      <c r="O49" s="53"/>
      <c r="P49" s="36"/>
      <c r="Q49" s="36"/>
      <c r="R49" s="36"/>
      <c r="S49" s="36">
        <v>4200</v>
      </c>
      <c r="T49" s="36"/>
      <c r="U49" s="36">
        <v>20000</v>
      </c>
      <c r="V49" s="36">
        <v>5000</v>
      </c>
      <c r="W49" s="36"/>
      <c r="X49" s="36"/>
      <c r="Y49" s="36"/>
      <c r="Z49" s="36"/>
      <c r="AA49" s="36"/>
    </row>
    <row r="50" spans="1:35" ht="82.5">
      <c r="A50" s="8">
        <v>46</v>
      </c>
      <c r="B50" s="1" t="s">
        <v>102</v>
      </c>
      <c r="C50" s="8" t="s">
        <v>38</v>
      </c>
      <c r="D50" s="11" t="s">
        <v>39</v>
      </c>
      <c r="E50" s="1" t="s">
        <v>731</v>
      </c>
      <c r="F50" s="94">
        <f>76558+AC50+AD50+AE50+AF50+AG50+AH50+AI50</f>
        <v>2427610</v>
      </c>
      <c r="G50" s="94">
        <f t="shared" si="0"/>
        <v>258049</v>
      </c>
      <c r="H50" s="94">
        <f t="shared" si="1"/>
        <v>2250456</v>
      </c>
      <c r="I50" s="95">
        <f t="shared" si="2"/>
        <v>177154</v>
      </c>
      <c r="J50" s="38" t="s">
        <v>103</v>
      </c>
      <c r="K50" s="69"/>
      <c r="L50" s="1" t="s">
        <v>588</v>
      </c>
      <c r="M50" s="26" t="s">
        <v>125</v>
      </c>
      <c r="N50" s="26"/>
      <c r="O50" s="53"/>
      <c r="P50" s="36">
        <v>274127</v>
      </c>
      <c r="Q50" s="36">
        <v>235848</v>
      </c>
      <c r="R50" s="36">
        <f>197569+38279</f>
        <v>235848</v>
      </c>
      <c r="S50" s="36">
        <v>235848</v>
      </c>
      <c r="T50" s="36">
        <v>235848</v>
      </c>
      <c r="U50" s="36">
        <v>258790</v>
      </c>
      <c r="V50" s="36">
        <v>258049</v>
      </c>
      <c r="W50" s="36">
        <v>258049</v>
      </c>
      <c r="X50" s="36">
        <v>258049</v>
      </c>
      <c r="Y50" s="36"/>
      <c r="Z50" s="36"/>
      <c r="AA50" s="36"/>
      <c r="AB50" s="82">
        <v>274127</v>
      </c>
      <c r="AC50" s="83">
        <v>235848</v>
      </c>
      <c r="AD50" s="83">
        <v>235848</v>
      </c>
      <c r="AE50" s="83">
        <v>235848</v>
      </c>
      <c r="AF50" s="83">
        <v>244328</v>
      </c>
      <c r="AG50" s="83">
        <v>272785</v>
      </c>
      <c r="AH50" s="81">
        <v>258049</v>
      </c>
      <c r="AI50" s="81">
        <v>868346</v>
      </c>
    </row>
    <row r="51" spans="1:31" ht="82.5">
      <c r="A51" s="8">
        <v>47</v>
      </c>
      <c r="B51" s="1" t="s">
        <v>102</v>
      </c>
      <c r="C51" s="8" t="s">
        <v>221</v>
      </c>
      <c r="D51" s="11" t="s">
        <v>325</v>
      </c>
      <c r="E51" s="1" t="s">
        <v>731</v>
      </c>
      <c r="F51" s="94">
        <f>618440+647820+11831</f>
        <v>1278091</v>
      </c>
      <c r="G51" s="94">
        <f t="shared" si="0"/>
        <v>0</v>
      </c>
      <c r="H51" s="94">
        <f t="shared" si="1"/>
        <v>1166260</v>
      </c>
      <c r="I51" s="95">
        <f t="shared" si="2"/>
        <v>111831</v>
      </c>
      <c r="J51" s="38" t="s">
        <v>103</v>
      </c>
      <c r="K51" s="69"/>
      <c r="L51" s="1"/>
      <c r="M51" s="26" t="s">
        <v>125</v>
      </c>
      <c r="N51" s="26"/>
      <c r="O51" s="53"/>
      <c r="P51" s="36"/>
      <c r="Q51" s="36"/>
      <c r="R51" s="36"/>
      <c r="S51" s="36"/>
      <c r="T51" s="36"/>
      <c r="U51" s="36">
        <v>1166260</v>
      </c>
      <c r="V51" s="36"/>
      <c r="W51" s="36"/>
      <c r="X51" s="36"/>
      <c r="Y51" s="36"/>
      <c r="Z51" s="36"/>
      <c r="AA51" s="36"/>
      <c r="AB51" s="82"/>
      <c r="AC51" s="83"/>
      <c r="AD51" s="83"/>
      <c r="AE51" s="84"/>
    </row>
    <row r="52" spans="1:36" ht="82.5">
      <c r="A52" s="8">
        <v>48</v>
      </c>
      <c r="B52" s="1" t="s">
        <v>172</v>
      </c>
      <c r="C52" s="8" t="s">
        <v>40</v>
      </c>
      <c r="D52" s="11" t="s">
        <v>41</v>
      </c>
      <c r="E52" s="1" t="s">
        <v>732</v>
      </c>
      <c r="F52" s="94">
        <f>SUM(AB52:AJ52)</f>
        <v>500343</v>
      </c>
      <c r="G52" s="94">
        <f t="shared" si="0"/>
        <v>0</v>
      </c>
      <c r="H52" s="94">
        <f t="shared" si="1"/>
        <v>210343</v>
      </c>
      <c r="I52" s="95">
        <f t="shared" si="2"/>
        <v>290000</v>
      </c>
      <c r="J52" s="38" t="s">
        <v>103</v>
      </c>
      <c r="K52" s="69"/>
      <c r="L52" s="1"/>
      <c r="M52" s="26" t="s">
        <v>125</v>
      </c>
      <c r="N52" s="26"/>
      <c r="O52" s="53"/>
      <c r="P52" s="36">
        <v>0</v>
      </c>
      <c r="Q52" s="36"/>
      <c r="R52" s="36">
        <v>210343</v>
      </c>
      <c r="S52" s="36"/>
      <c r="T52" s="36"/>
      <c r="U52" s="36"/>
      <c r="V52" s="36"/>
      <c r="W52" s="36"/>
      <c r="X52" s="36"/>
      <c r="Y52" s="36"/>
      <c r="Z52" s="36"/>
      <c r="AA52" s="36"/>
      <c r="AB52" s="85"/>
      <c r="AC52" s="83">
        <v>300000</v>
      </c>
      <c r="AD52" s="4"/>
      <c r="AJ52" s="81">
        <v>200343</v>
      </c>
    </row>
    <row r="53" spans="1:37" ht="82.5">
      <c r="A53" s="8">
        <v>49</v>
      </c>
      <c r="B53" s="1" t="s">
        <v>208</v>
      </c>
      <c r="C53" s="8" t="s">
        <v>42</v>
      </c>
      <c r="D53" s="11" t="s">
        <v>43</v>
      </c>
      <c r="E53" s="1" t="s">
        <v>589</v>
      </c>
      <c r="F53" s="94">
        <f>SUM(AB53:AK53)</f>
        <v>779975</v>
      </c>
      <c r="G53" s="94">
        <f t="shared" si="0"/>
        <v>215075</v>
      </c>
      <c r="H53" s="94">
        <f t="shared" si="1"/>
        <v>779975</v>
      </c>
      <c r="I53" s="95">
        <f t="shared" si="2"/>
        <v>0</v>
      </c>
      <c r="J53" s="38" t="s">
        <v>103</v>
      </c>
      <c r="K53" s="69"/>
      <c r="L53" s="1" t="s">
        <v>604</v>
      </c>
      <c r="M53" s="26" t="s">
        <v>125</v>
      </c>
      <c r="N53" s="26" t="s">
        <v>335</v>
      </c>
      <c r="O53" s="53"/>
      <c r="P53" s="36">
        <v>249375</v>
      </c>
      <c r="Q53" s="36"/>
      <c r="R53" s="36"/>
      <c r="S53" s="36"/>
      <c r="T53" s="36"/>
      <c r="U53" s="36">
        <v>242525</v>
      </c>
      <c r="V53" s="36"/>
      <c r="W53" s="36">
        <v>73000</v>
      </c>
      <c r="X53" s="36">
        <v>215075</v>
      </c>
      <c r="Y53" s="36"/>
      <c r="Z53" s="36"/>
      <c r="AA53" s="36"/>
      <c r="AB53" s="34">
        <v>249375</v>
      </c>
      <c r="AC53" s="4"/>
      <c r="AD53" s="4"/>
      <c r="AG53" s="81">
        <v>73000</v>
      </c>
      <c r="AH53" s="81">
        <v>242525</v>
      </c>
      <c r="AK53" s="81">
        <v>215075</v>
      </c>
    </row>
    <row r="54" spans="1:30" ht="115.5">
      <c r="A54" s="8">
        <v>50</v>
      </c>
      <c r="B54" s="1" t="s">
        <v>652</v>
      </c>
      <c r="C54" s="8" t="s">
        <v>648</v>
      </c>
      <c r="D54" s="11" t="s">
        <v>649</v>
      </c>
      <c r="E54" s="1" t="s">
        <v>650</v>
      </c>
      <c r="F54" s="94">
        <v>2050</v>
      </c>
      <c r="G54" s="94">
        <f t="shared" si="0"/>
        <v>0</v>
      </c>
      <c r="H54" s="94">
        <f t="shared" si="1"/>
        <v>2050</v>
      </c>
      <c r="I54" s="95">
        <f t="shared" si="2"/>
        <v>0</v>
      </c>
      <c r="J54" s="38" t="s">
        <v>651</v>
      </c>
      <c r="K54" s="69">
        <v>43657</v>
      </c>
      <c r="L54" s="1"/>
      <c r="M54" s="99" t="s">
        <v>122</v>
      </c>
      <c r="N54" s="26" t="s">
        <v>708</v>
      </c>
      <c r="O54" s="53"/>
      <c r="P54" s="36"/>
      <c r="Q54" s="36"/>
      <c r="R54" s="36"/>
      <c r="S54" s="36"/>
      <c r="T54" s="36"/>
      <c r="U54" s="36">
        <v>2050</v>
      </c>
      <c r="V54" s="36"/>
      <c r="W54" s="36"/>
      <c r="X54" s="36"/>
      <c r="Y54" s="36"/>
      <c r="Z54" s="36"/>
      <c r="AA54" s="36"/>
      <c r="AB54" s="68"/>
      <c r="AC54" s="86"/>
      <c r="AD54" s="86"/>
    </row>
    <row r="55" spans="1:30" ht="82.5">
      <c r="A55" s="8">
        <v>51</v>
      </c>
      <c r="B55" s="1" t="s">
        <v>432</v>
      </c>
      <c r="C55" s="8" t="s">
        <v>336</v>
      </c>
      <c r="D55" s="11" t="s">
        <v>337</v>
      </c>
      <c r="E55" s="1" t="s">
        <v>338</v>
      </c>
      <c r="F55" s="94">
        <v>34344</v>
      </c>
      <c r="G55" s="94">
        <f t="shared" si="0"/>
        <v>0</v>
      </c>
      <c r="H55" s="94">
        <f t="shared" si="1"/>
        <v>34344</v>
      </c>
      <c r="I55" s="95">
        <f t="shared" si="2"/>
        <v>0</v>
      </c>
      <c r="J55" s="38" t="s">
        <v>103</v>
      </c>
      <c r="K55" s="69">
        <v>43592</v>
      </c>
      <c r="L55" s="1"/>
      <c r="M55" s="26" t="s">
        <v>57</v>
      </c>
      <c r="N55" s="26" t="s">
        <v>538</v>
      </c>
      <c r="O55" s="53"/>
      <c r="P55" s="36"/>
      <c r="Q55" s="36"/>
      <c r="R55" s="36"/>
      <c r="S55" s="36"/>
      <c r="T55" s="36">
        <v>34344</v>
      </c>
      <c r="U55" s="36"/>
      <c r="V55" s="36"/>
      <c r="W55" s="36"/>
      <c r="X55" s="36"/>
      <c r="Y55" s="36"/>
      <c r="Z55" s="36"/>
      <c r="AA55" s="36"/>
      <c r="AB55" s="68"/>
      <c r="AC55" s="86"/>
      <c r="AD55" s="86"/>
    </row>
    <row r="56" spans="1:30" ht="115.5">
      <c r="A56" s="8">
        <v>52</v>
      </c>
      <c r="B56" s="1" t="s">
        <v>684</v>
      </c>
      <c r="C56" s="8" t="s">
        <v>653</v>
      </c>
      <c r="D56" s="11" t="s">
        <v>654</v>
      </c>
      <c r="E56" s="1" t="s">
        <v>655</v>
      </c>
      <c r="F56" s="94">
        <v>6000</v>
      </c>
      <c r="G56" s="94">
        <f t="shared" si="0"/>
        <v>0</v>
      </c>
      <c r="H56" s="94">
        <f t="shared" si="1"/>
        <v>6000</v>
      </c>
      <c r="I56" s="95">
        <f t="shared" si="2"/>
        <v>0</v>
      </c>
      <c r="J56" s="38" t="s">
        <v>103</v>
      </c>
      <c r="K56" s="69"/>
      <c r="L56" s="1"/>
      <c r="M56" s="99" t="s">
        <v>125</v>
      </c>
      <c r="N56" s="26"/>
      <c r="O56" s="53"/>
      <c r="P56" s="36"/>
      <c r="Q56" s="36"/>
      <c r="R56" s="36"/>
      <c r="S56" s="36"/>
      <c r="T56" s="36"/>
      <c r="U56" s="36">
        <v>6000</v>
      </c>
      <c r="V56" s="36"/>
      <c r="W56" s="36"/>
      <c r="X56" s="36"/>
      <c r="Y56" s="36"/>
      <c r="Z56" s="36"/>
      <c r="AA56" s="36"/>
      <c r="AB56" s="68"/>
      <c r="AC56" s="86"/>
      <c r="AD56" s="86"/>
    </row>
    <row r="57" spans="1:30" ht="99">
      <c r="A57" s="8">
        <v>53</v>
      </c>
      <c r="B57" s="1" t="s">
        <v>605</v>
      </c>
      <c r="C57" s="8" t="s">
        <v>518</v>
      </c>
      <c r="D57" s="11" t="s">
        <v>524</v>
      </c>
      <c r="E57" s="1" t="s">
        <v>525</v>
      </c>
      <c r="F57" s="94">
        <v>2000</v>
      </c>
      <c r="G57" s="94">
        <f t="shared" si="0"/>
        <v>0</v>
      </c>
      <c r="H57" s="94">
        <f t="shared" si="1"/>
        <v>2000</v>
      </c>
      <c r="I57" s="95">
        <f t="shared" si="2"/>
        <v>0</v>
      </c>
      <c r="J57" s="38">
        <v>10803</v>
      </c>
      <c r="K57" s="69"/>
      <c r="L57" s="1"/>
      <c r="M57" s="99" t="s">
        <v>345</v>
      </c>
      <c r="N57" s="26"/>
      <c r="O57" s="53"/>
      <c r="P57" s="36"/>
      <c r="Q57" s="36"/>
      <c r="R57" s="36"/>
      <c r="S57" s="36"/>
      <c r="T57" s="36">
        <v>2000</v>
      </c>
      <c r="U57" s="36"/>
      <c r="V57" s="36"/>
      <c r="W57" s="36"/>
      <c r="X57" s="36"/>
      <c r="Y57" s="36"/>
      <c r="Z57" s="36"/>
      <c r="AA57" s="36"/>
      <c r="AB57" s="68"/>
      <c r="AC57" s="86"/>
      <c r="AD57" s="86"/>
    </row>
    <row r="58" spans="1:30" ht="99">
      <c r="A58" s="8">
        <v>54</v>
      </c>
      <c r="B58" s="1" t="s">
        <v>659</v>
      </c>
      <c r="C58" s="8" t="s">
        <v>518</v>
      </c>
      <c r="D58" s="11" t="s">
        <v>656</v>
      </c>
      <c r="E58" s="1" t="s">
        <v>657</v>
      </c>
      <c r="F58" s="94">
        <v>5800</v>
      </c>
      <c r="G58" s="94">
        <f t="shared" si="0"/>
        <v>0</v>
      </c>
      <c r="H58" s="94">
        <f t="shared" si="1"/>
        <v>5800</v>
      </c>
      <c r="I58" s="95">
        <f t="shared" si="2"/>
        <v>0</v>
      </c>
      <c r="J58" s="97" t="s">
        <v>658</v>
      </c>
      <c r="K58" s="69"/>
      <c r="L58" s="1"/>
      <c r="M58" s="99" t="s">
        <v>345</v>
      </c>
      <c r="N58" s="26"/>
      <c r="O58" s="53"/>
      <c r="P58" s="36"/>
      <c r="Q58" s="36"/>
      <c r="R58" s="36"/>
      <c r="S58" s="36"/>
      <c r="T58" s="36"/>
      <c r="U58" s="36">
        <v>5800</v>
      </c>
      <c r="V58" s="36"/>
      <c r="W58" s="36"/>
      <c r="X58" s="36"/>
      <c r="Y58" s="36"/>
      <c r="Z58" s="36"/>
      <c r="AA58" s="36"/>
      <c r="AB58" s="68"/>
      <c r="AC58" s="86"/>
      <c r="AD58" s="86"/>
    </row>
    <row r="59" spans="1:30" ht="99">
      <c r="A59" s="8">
        <v>55</v>
      </c>
      <c r="B59" s="1" t="s">
        <v>505</v>
      </c>
      <c r="C59" s="8" t="s">
        <v>341</v>
      </c>
      <c r="D59" s="11" t="s">
        <v>342</v>
      </c>
      <c r="E59" s="1" t="s">
        <v>343</v>
      </c>
      <c r="F59" s="94">
        <v>16800</v>
      </c>
      <c r="G59" s="94">
        <f t="shared" si="0"/>
        <v>0</v>
      </c>
      <c r="H59" s="94">
        <f t="shared" si="1"/>
        <v>16800</v>
      </c>
      <c r="I59" s="95">
        <f t="shared" si="2"/>
        <v>0</v>
      </c>
      <c r="J59" s="38" t="s">
        <v>344</v>
      </c>
      <c r="K59" s="69">
        <v>43538</v>
      </c>
      <c r="L59" s="1"/>
      <c r="M59" s="26" t="s">
        <v>345</v>
      </c>
      <c r="N59" s="26" t="s">
        <v>346</v>
      </c>
      <c r="O59" s="53"/>
      <c r="P59" s="36"/>
      <c r="Q59" s="36"/>
      <c r="R59" s="36">
        <v>16800</v>
      </c>
      <c r="S59" s="36"/>
      <c r="T59" s="36"/>
      <c r="U59" s="36"/>
      <c r="V59" s="36"/>
      <c r="W59" s="36"/>
      <c r="X59" s="36"/>
      <c r="Y59" s="36"/>
      <c r="Z59" s="36"/>
      <c r="AA59" s="36"/>
      <c r="AB59" s="68"/>
      <c r="AC59" s="86"/>
      <c r="AD59" s="86"/>
    </row>
    <row r="60" spans="1:30" ht="82.5">
      <c r="A60" s="8">
        <v>56</v>
      </c>
      <c r="B60" s="1" t="s">
        <v>754</v>
      </c>
      <c r="C60" s="8" t="s">
        <v>751</v>
      </c>
      <c r="D60" s="11" t="s">
        <v>752</v>
      </c>
      <c r="E60" s="1" t="s">
        <v>753</v>
      </c>
      <c r="F60" s="94">
        <v>7000</v>
      </c>
      <c r="G60" s="94">
        <f t="shared" si="0"/>
        <v>4500</v>
      </c>
      <c r="H60" s="94">
        <f t="shared" si="1"/>
        <v>7000</v>
      </c>
      <c r="I60" s="95">
        <f t="shared" si="2"/>
        <v>0</v>
      </c>
      <c r="J60" s="38">
        <v>1080731</v>
      </c>
      <c r="K60" s="69"/>
      <c r="L60" s="1"/>
      <c r="M60" s="26" t="s">
        <v>124</v>
      </c>
      <c r="N60" s="26"/>
      <c r="O60" s="53"/>
      <c r="P60" s="36"/>
      <c r="Q60" s="36"/>
      <c r="R60" s="36"/>
      <c r="S60" s="36"/>
      <c r="T60" s="36"/>
      <c r="U60" s="36"/>
      <c r="V60" s="36"/>
      <c r="W60" s="36">
        <v>2500</v>
      </c>
      <c r="X60" s="36">
        <v>4500</v>
      </c>
      <c r="Y60" s="36"/>
      <c r="Z60" s="36"/>
      <c r="AA60" s="36"/>
      <c r="AB60" s="68"/>
      <c r="AC60" s="86"/>
      <c r="AD60" s="86"/>
    </row>
    <row r="61" spans="1:27" ht="148.5">
      <c r="A61" s="8">
        <v>57</v>
      </c>
      <c r="B61" s="1" t="s">
        <v>105</v>
      </c>
      <c r="C61" s="8" t="s">
        <v>31</v>
      </c>
      <c r="D61" s="1" t="s">
        <v>176</v>
      </c>
      <c r="E61" s="1" t="s">
        <v>606</v>
      </c>
      <c r="F61" s="94">
        <v>3681871</v>
      </c>
      <c r="G61" s="94">
        <f t="shared" si="0"/>
        <v>0</v>
      </c>
      <c r="H61" s="94">
        <f t="shared" si="1"/>
        <v>3681871</v>
      </c>
      <c r="I61" s="95">
        <f t="shared" si="2"/>
        <v>0</v>
      </c>
      <c r="J61" s="38">
        <v>1071231</v>
      </c>
      <c r="K61" s="69">
        <v>43599</v>
      </c>
      <c r="L61" s="1" t="s">
        <v>104</v>
      </c>
      <c r="M61" s="26" t="s">
        <v>57</v>
      </c>
      <c r="N61" s="26"/>
      <c r="O61" s="53" t="s">
        <v>144</v>
      </c>
      <c r="P61" s="36">
        <v>37122</v>
      </c>
      <c r="Q61" s="36"/>
      <c r="R61" s="36">
        <v>25079</v>
      </c>
      <c r="S61" s="36"/>
      <c r="T61" s="36">
        <v>3619670</v>
      </c>
      <c r="U61" s="36"/>
      <c r="V61" s="36"/>
      <c r="W61" s="36"/>
      <c r="X61" s="36"/>
      <c r="Y61" s="36"/>
      <c r="Z61" s="36"/>
      <c r="AA61" s="36"/>
    </row>
    <row r="62" spans="1:27" ht="99">
      <c r="A62" s="8">
        <v>58</v>
      </c>
      <c r="B62" s="1" t="s">
        <v>506</v>
      </c>
      <c r="C62" s="8" t="s">
        <v>32</v>
      </c>
      <c r="D62" s="1" t="s">
        <v>106</v>
      </c>
      <c r="E62" s="1" t="s">
        <v>607</v>
      </c>
      <c r="F62" s="94">
        <v>4600</v>
      </c>
      <c r="G62" s="94">
        <f t="shared" si="0"/>
        <v>0</v>
      </c>
      <c r="H62" s="94">
        <f t="shared" si="1"/>
        <v>4600</v>
      </c>
      <c r="I62" s="95">
        <f t="shared" si="2"/>
        <v>0</v>
      </c>
      <c r="J62" s="38">
        <v>1071231</v>
      </c>
      <c r="K62" s="69"/>
      <c r="L62" s="1" t="s">
        <v>700</v>
      </c>
      <c r="M62" s="26" t="s">
        <v>191</v>
      </c>
      <c r="N62" s="26"/>
      <c r="O62" s="53"/>
      <c r="P62" s="36">
        <v>0</v>
      </c>
      <c r="Q62" s="36">
        <v>4600</v>
      </c>
      <c r="R62" s="36"/>
      <c r="S62" s="36"/>
      <c r="T62" s="36"/>
      <c r="U62" s="36"/>
      <c r="V62" s="36"/>
      <c r="W62" s="36"/>
      <c r="X62" s="36"/>
      <c r="Y62" s="36"/>
      <c r="Z62" s="36"/>
      <c r="AA62" s="36"/>
    </row>
    <row r="63" spans="1:27" ht="99">
      <c r="A63" s="8">
        <v>59</v>
      </c>
      <c r="B63" s="1" t="s">
        <v>109</v>
      </c>
      <c r="C63" s="8" t="s">
        <v>33</v>
      </c>
      <c r="D63" s="1" t="s">
        <v>34</v>
      </c>
      <c r="E63" s="1" t="s">
        <v>166</v>
      </c>
      <c r="F63" s="94">
        <v>69968</v>
      </c>
      <c r="G63" s="94">
        <f t="shared" si="0"/>
        <v>0</v>
      </c>
      <c r="H63" s="94">
        <f t="shared" si="1"/>
        <v>69968</v>
      </c>
      <c r="I63" s="95">
        <f t="shared" si="2"/>
        <v>0</v>
      </c>
      <c r="J63" s="38">
        <v>1071231</v>
      </c>
      <c r="K63" s="69"/>
      <c r="L63" s="1" t="s">
        <v>107</v>
      </c>
      <c r="M63" s="26" t="s">
        <v>126</v>
      </c>
      <c r="N63" s="26"/>
      <c r="O63" s="53"/>
      <c r="P63" s="36">
        <v>69968</v>
      </c>
      <c r="Q63" s="36"/>
      <c r="R63" s="36"/>
      <c r="S63" s="36"/>
      <c r="T63" s="36"/>
      <c r="U63" s="36"/>
      <c r="V63" s="36"/>
      <c r="W63" s="36"/>
      <c r="X63" s="36"/>
      <c r="Y63" s="36"/>
      <c r="Z63" s="36"/>
      <c r="AA63" s="36"/>
    </row>
    <row r="64" spans="1:27" ht="115.5">
      <c r="A64" s="8">
        <v>60</v>
      </c>
      <c r="B64" s="1" t="s">
        <v>507</v>
      </c>
      <c r="C64" s="8" t="s">
        <v>490</v>
      </c>
      <c r="D64" s="1" t="s">
        <v>491</v>
      </c>
      <c r="E64" s="1" t="s">
        <v>492</v>
      </c>
      <c r="F64" s="94">
        <v>804500</v>
      </c>
      <c r="G64" s="94">
        <f t="shared" si="0"/>
        <v>0</v>
      </c>
      <c r="H64" s="94">
        <f t="shared" si="1"/>
        <v>804500</v>
      </c>
      <c r="I64" s="95">
        <f t="shared" si="2"/>
        <v>0</v>
      </c>
      <c r="J64" s="38" t="s">
        <v>482</v>
      </c>
      <c r="K64" s="69"/>
      <c r="L64" s="1"/>
      <c r="M64" s="26" t="s">
        <v>191</v>
      </c>
      <c r="N64" s="26"/>
      <c r="O64" s="53"/>
      <c r="P64" s="36"/>
      <c r="Q64" s="36"/>
      <c r="R64" s="36"/>
      <c r="S64" s="36"/>
      <c r="T64" s="36">
        <v>804500</v>
      </c>
      <c r="U64" s="36"/>
      <c r="V64" s="36"/>
      <c r="W64" s="36"/>
      <c r="X64" s="36"/>
      <c r="Y64" s="36"/>
      <c r="Z64" s="36"/>
      <c r="AA64" s="36"/>
    </row>
    <row r="65" spans="1:27" ht="115.5">
      <c r="A65" s="8">
        <v>61</v>
      </c>
      <c r="B65" s="1" t="s">
        <v>685</v>
      </c>
      <c r="C65" s="8" t="s">
        <v>490</v>
      </c>
      <c r="D65" s="1" t="s">
        <v>660</v>
      </c>
      <c r="E65" s="1" t="s">
        <v>663</v>
      </c>
      <c r="F65" s="94">
        <v>3200</v>
      </c>
      <c r="G65" s="94">
        <f t="shared" si="0"/>
        <v>0</v>
      </c>
      <c r="H65" s="94">
        <f t="shared" si="1"/>
        <v>3200</v>
      </c>
      <c r="I65" s="95">
        <f t="shared" si="2"/>
        <v>0</v>
      </c>
      <c r="J65" s="97" t="s">
        <v>661</v>
      </c>
      <c r="K65" s="69"/>
      <c r="L65" s="1"/>
      <c r="M65" s="99" t="s">
        <v>662</v>
      </c>
      <c r="N65" s="26"/>
      <c r="O65" s="53"/>
      <c r="P65" s="36"/>
      <c r="Q65" s="36"/>
      <c r="R65" s="36"/>
      <c r="S65" s="36"/>
      <c r="T65" s="36"/>
      <c r="U65" s="36">
        <v>3200</v>
      </c>
      <c r="V65" s="36"/>
      <c r="W65" s="36"/>
      <c r="X65" s="36"/>
      <c r="Y65" s="36"/>
      <c r="Z65" s="36"/>
      <c r="AA65" s="36"/>
    </row>
    <row r="66" spans="1:27" ht="99">
      <c r="A66" s="8">
        <v>62</v>
      </c>
      <c r="B66" s="1" t="s">
        <v>364</v>
      </c>
      <c r="C66" s="8" t="s">
        <v>365</v>
      </c>
      <c r="D66" s="1" t="s">
        <v>366</v>
      </c>
      <c r="E66" s="1" t="s">
        <v>367</v>
      </c>
      <c r="F66" s="94">
        <v>7000</v>
      </c>
      <c r="G66" s="94">
        <f t="shared" si="0"/>
        <v>0</v>
      </c>
      <c r="H66" s="94">
        <f t="shared" si="1"/>
        <v>7000</v>
      </c>
      <c r="I66" s="95">
        <f t="shared" si="2"/>
        <v>0</v>
      </c>
      <c r="J66" s="38">
        <v>10802</v>
      </c>
      <c r="K66" s="69"/>
      <c r="L66" s="1"/>
      <c r="M66" s="26" t="s">
        <v>368</v>
      </c>
      <c r="N66" s="26"/>
      <c r="O66" s="53"/>
      <c r="P66" s="36"/>
      <c r="Q66" s="36"/>
      <c r="R66" s="36"/>
      <c r="S66" s="36">
        <v>7000</v>
      </c>
      <c r="T66" s="36"/>
      <c r="U66" s="36"/>
      <c r="V66" s="36"/>
      <c r="W66" s="36"/>
      <c r="X66" s="36"/>
      <c r="Y66" s="36"/>
      <c r="Z66" s="36"/>
      <c r="AA66" s="36"/>
    </row>
    <row r="67" spans="1:27" ht="66">
      <c r="A67" s="8">
        <v>63</v>
      </c>
      <c r="B67" s="1" t="s">
        <v>565</v>
      </c>
      <c r="C67" s="8" t="s">
        <v>563</v>
      </c>
      <c r="D67" s="1" t="s">
        <v>564</v>
      </c>
      <c r="E67" s="1" t="s">
        <v>566</v>
      </c>
      <c r="F67" s="94">
        <v>1150</v>
      </c>
      <c r="G67" s="94">
        <f t="shared" si="0"/>
        <v>0</v>
      </c>
      <c r="H67" s="94">
        <f t="shared" si="1"/>
        <v>1150</v>
      </c>
      <c r="I67" s="95">
        <f t="shared" si="2"/>
        <v>0</v>
      </c>
      <c r="J67" s="38">
        <v>1080731</v>
      </c>
      <c r="K67" s="69"/>
      <c r="L67" s="1"/>
      <c r="M67" s="99" t="s">
        <v>567</v>
      </c>
      <c r="N67" s="26"/>
      <c r="O67" s="53"/>
      <c r="P67" s="36"/>
      <c r="Q67" s="36"/>
      <c r="R67" s="36"/>
      <c r="S67" s="36"/>
      <c r="T67" s="36">
        <v>1150</v>
      </c>
      <c r="U67" s="36"/>
      <c r="V67" s="36"/>
      <c r="W67" s="36"/>
      <c r="X67" s="36"/>
      <c r="Y67" s="36"/>
      <c r="Z67" s="36"/>
      <c r="AA67" s="36"/>
    </row>
    <row r="68" spans="1:27" ht="66">
      <c r="A68" s="8">
        <v>64</v>
      </c>
      <c r="B68" s="138" t="s">
        <v>508</v>
      </c>
      <c r="C68" s="140" t="s">
        <v>370</v>
      </c>
      <c r="D68" s="1" t="s">
        <v>665</v>
      </c>
      <c r="E68" s="1" t="s">
        <v>372</v>
      </c>
      <c r="F68" s="94">
        <v>93683</v>
      </c>
      <c r="G68" s="94">
        <f t="shared" si="0"/>
        <v>0</v>
      </c>
      <c r="H68" s="94">
        <f t="shared" si="1"/>
        <v>93683</v>
      </c>
      <c r="I68" s="95">
        <f t="shared" si="2"/>
        <v>0</v>
      </c>
      <c r="J68" s="38" t="s">
        <v>373</v>
      </c>
      <c r="K68" s="69"/>
      <c r="L68" s="1"/>
      <c r="M68" s="26" t="s">
        <v>191</v>
      </c>
      <c r="N68" s="26"/>
      <c r="O68" s="53"/>
      <c r="P68" s="36"/>
      <c r="Q68" s="36"/>
      <c r="R68" s="36"/>
      <c r="S68" s="36">
        <v>93683</v>
      </c>
      <c r="T68" s="36"/>
      <c r="U68" s="36"/>
      <c r="V68" s="36"/>
      <c r="W68" s="36"/>
      <c r="X68" s="36"/>
      <c r="Y68" s="36"/>
      <c r="Z68" s="36"/>
      <c r="AA68" s="36"/>
    </row>
    <row r="69" spans="1:27" ht="49.5">
      <c r="A69" s="8">
        <v>65</v>
      </c>
      <c r="B69" s="139"/>
      <c r="C69" s="141"/>
      <c r="D69" s="1" t="s">
        <v>666</v>
      </c>
      <c r="E69" s="1" t="s">
        <v>664</v>
      </c>
      <c r="F69" s="94">
        <v>24167</v>
      </c>
      <c r="G69" s="94">
        <f t="shared" si="0"/>
        <v>0</v>
      </c>
      <c r="H69" s="94">
        <f t="shared" si="1"/>
        <v>24167</v>
      </c>
      <c r="I69" s="95">
        <f t="shared" si="2"/>
        <v>0</v>
      </c>
      <c r="J69" s="38">
        <v>10802</v>
      </c>
      <c r="K69" s="69"/>
      <c r="L69" s="1"/>
      <c r="M69" s="99" t="s">
        <v>191</v>
      </c>
      <c r="N69" s="26"/>
      <c r="O69" s="53"/>
      <c r="P69" s="36"/>
      <c r="Q69" s="36"/>
      <c r="R69" s="36"/>
      <c r="S69" s="36"/>
      <c r="T69" s="36"/>
      <c r="U69" s="36">
        <v>24167</v>
      </c>
      <c r="V69" s="36"/>
      <c r="W69" s="36"/>
      <c r="X69" s="36"/>
      <c r="Y69" s="36"/>
      <c r="Z69" s="36"/>
      <c r="AA69" s="36"/>
    </row>
    <row r="70" spans="1:27" ht="82.5">
      <c r="A70" s="8">
        <v>66</v>
      </c>
      <c r="B70" s="1" t="s">
        <v>197</v>
      </c>
      <c r="C70" s="8" t="s">
        <v>195</v>
      </c>
      <c r="D70" s="1" t="s">
        <v>196</v>
      </c>
      <c r="E70" s="1" t="s">
        <v>198</v>
      </c>
      <c r="F70" s="94">
        <v>4000</v>
      </c>
      <c r="G70" s="94">
        <f t="shared" si="0"/>
        <v>0</v>
      </c>
      <c r="H70" s="94">
        <f t="shared" si="1"/>
        <v>4000</v>
      </c>
      <c r="I70" s="95">
        <f t="shared" si="2"/>
        <v>0</v>
      </c>
      <c r="J70" s="57" t="s">
        <v>200</v>
      </c>
      <c r="K70" s="69"/>
      <c r="L70" s="1"/>
      <c r="M70" s="26" t="s">
        <v>199</v>
      </c>
      <c r="N70" s="26"/>
      <c r="O70" s="53"/>
      <c r="P70" s="36"/>
      <c r="Q70" s="36"/>
      <c r="R70" s="36"/>
      <c r="S70" s="36"/>
      <c r="T70" s="36"/>
      <c r="U70" s="36">
        <v>4000</v>
      </c>
      <c r="V70" s="36"/>
      <c r="W70" s="36"/>
      <c r="X70" s="36"/>
      <c r="Y70" s="36"/>
      <c r="Z70" s="36"/>
      <c r="AA70" s="36"/>
    </row>
    <row r="71" spans="1:27" ht="132">
      <c r="A71" s="8">
        <v>67</v>
      </c>
      <c r="B71" s="1" t="s">
        <v>686</v>
      </c>
      <c r="C71" s="8" t="s">
        <v>667</v>
      </c>
      <c r="D71" s="1" t="s">
        <v>668</v>
      </c>
      <c r="E71" s="1" t="s">
        <v>669</v>
      </c>
      <c r="F71" s="94">
        <v>100000</v>
      </c>
      <c r="G71" s="94">
        <f t="shared" si="0"/>
        <v>690</v>
      </c>
      <c r="H71" s="94">
        <f t="shared" si="1"/>
        <v>100000</v>
      </c>
      <c r="I71" s="95">
        <f t="shared" si="2"/>
        <v>0</v>
      </c>
      <c r="J71" s="57">
        <v>1081101</v>
      </c>
      <c r="K71" s="69">
        <v>43713</v>
      </c>
      <c r="L71" s="1"/>
      <c r="M71" s="26" t="s">
        <v>670</v>
      </c>
      <c r="N71" s="26"/>
      <c r="O71" s="53"/>
      <c r="P71" s="36"/>
      <c r="Q71" s="36"/>
      <c r="R71" s="36"/>
      <c r="S71" s="36"/>
      <c r="T71" s="36"/>
      <c r="U71" s="36"/>
      <c r="V71" s="36">
        <v>42680</v>
      </c>
      <c r="W71" s="36">
        <v>56630</v>
      </c>
      <c r="X71" s="36">
        <v>690</v>
      </c>
      <c r="Y71" s="36"/>
      <c r="Z71" s="36"/>
      <c r="AA71" s="36"/>
    </row>
    <row r="72" spans="1:27" ht="165">
      <c r="A72" s="8">
        <v>68</v>
      </c>
      <c r="B72" s="1" t="s">
        <v>739</v>
      </c>
      <c r="C72" s="8" t="s">
        <v>733</v>
      </c>
      <c r="D72" s="1" t="s">
        <v>735</v>
      </c>
      <c r="E72" s="1" t="s">
        <v>734</v>
      </c>
      <c r="F72" s="94">
        <v>36000</v>
      </c>
      <c r="G72" s="94">
        <f t="shared" si="0"/>
        <v>0</v>
      </c>
      <c r="H72" s="94">
        <f t="shared" si="1"/>
        <v>0</v>
      </c>
      <c r="I72" s="95">
        <f t="shared" si="2"/>
        <v>36000</v>
      </c>
      <c r="J72" s="57">
        <v>1081231</v>
      </c>
      <c r="K72" s="69"/>
      <c r="L72" s="1"/>
      <c r="M72" s="26" t="s">
        <v>670</v>
      </c>
      <c r="N72" s="26"/>
      <c r="O72" s="53"/>
      <c r="P72" s="36"/>
      <c r="Q72" s="36"/>
      <c r="R72" s="36"/>
      <c r="S72" s="36"/>
      <c r="T72" s="36"/>
      <c r="U72" s="36"/>
      <c r="V72" s="36"/>
      <c r="W72" s="36"/>
      <c r="X72" s="36"/>
      <c r="Y72" s="36"/>
      <c r="Z72" s="36"/>
      <c r="AA72" s="36"/>
    </row>
    <row r="73" spans="1:27" ht="99">
      <c r="A73" s="8">
        <v>69</v>
      </c>
      <c r="B73" s="3" t="s">
        <v>608</v>
      </c>
      <c r="C73" s="9" t="s">
        <v>35</v>
      </c>
      <c r="D73" s="4" t="s">
        <v>36</v>
      </c>
      <c r="E73" s="3" t="s">
        <v>111</v>
      </c>
      <c r="F73" s="94">
        <v>15000</v>
      </c>
      <c r="G73" s="94">
        <f aca="true" t="shared" si="3" ref="G73:G93">X73</f>
        <v>0</v>
      </c>
      <c r="H73" s="94">
        <f aca="true" t="shared" si="4" ref="H73:H93">SUM(P73:X73)</f>
        <v>15000</v>
      </c>
      <c r="I73" s="95">
        <f aca="true" t="shared" si="5" ref="I73:I93">F73-H73</f>
        <v>0</v>
      </c>
      <c r="J73" s="38">
        <v>1071231</v>
      </c>
      <c r="K73" s="69"/>
      <c r="L73" s="1" t="s">
        <v>110</v>
      </c>
      <c r="M73" s="26" t="s">
        <v>127</v>
      </c>
      <c r="N73" s="26"/>
      <c r="O73" s="53"/>
      <c r="P73" s="36">
        <v>15000</v>
      </c>
      <c r="Q73" s="36"/>
      <c r="R73" s="36"/>
      <c r="S73" s="36"/>
      <c r="T73" s="36"/>
      <c r="U73" s="36"/>
      <c r="V73" s="36"/>
      <c r="W73" s="36"/>
      <c r="X73" s="36"/>
      <c r="Y73" s="36"/>
      <c r="Z73" s="36"/>
      <c r="AA73" s="36"/>
    </row>
    <row r="74" spans="1:27" ht="66">
      <c r="A74" s="8">
        <v>70</v>
      </c>
      <c r="B74" s="3" t="s">
        <v>112</v>
      </c>
      <c r="C74" s="9" t="s">
        <v>37</v>
      </c>
      <c r="D74" s="1" t="s">
        <v>113</v>
      </c>
      <c r="E74" s="3" t="s">
        <v>114</v>
      </c>
      <c r="F74" s="94">
        <v>10000</v>
      </c>
      <c r="G74" s="94">
        <f t="shared" si="3"/>
        <v>0</v>
      </c>
      <c r="H74" s="94">
        <f t="shared" si="4"/>
        <v>10000</v>
      </c>
      <c r="I74" s="95">
        <f t="shared" si="5"/>
        <v>0</v>
      </c>
      <c r="J74" s="38">
        <v>1071231</v>
      </c>
      <c r="K74" s="69"/>
      <c r="L74" s="1" t="s">
        <v>115</v>
      </c>
      <c r="M74" s="26" t="s">
        <v>127</v>
      </c>
      <c r="N74" s="26"/>
      <c r="O74" s="53"/>
      <c r="P74" s="36">
        <v>10000</v>
      </c>
      <c r="Q74" s="36"/>
      <c r="R74" s="36"/>
      <c r="S74" s="36"/>
      <c r="T74" s="36"/>
      <c r="U74" s="36"/>
      <c r="V74" s="36"/>
      <c r="W74" s="36"/>
      <c r="X74" s="36"/>
      <c r="Y74" s="36"/>
      <c r="Z74" s="36"/>
      <c r="AA74" s="36"/>
    </row>
    <row r="75" spans="1:27" ht="99">
      <c r="A75" s="8">
        <v>71</v>
      </c>
      <c r="B75" s="3" t="s">
        <v>693</v>
      </c>
      <c r="C75" s="9" t="s">
        <v>116</v>
      </c>
      <c r="D75" s="3" t="s">
        <v>705</v>
      </c>
      <c r="E75" s="3" t="s">
        <v>167</v>
      </c>
      <c r="F75" s="94">
        <v>259244</v>
      </c>
      <c r="G75" s="94">
        <f t="shared" si="3"/>
        <v>0</v>
      </c>
      <c r="H75" s="94">
        <f t="shared" si="4"/>
        <v>259244</v>
      </c>
      <c r="I75" s="95">
        <f t="shared" si="5"/>
        <v>0</v>
      </c>
      <c r="J75" s="38" t="s">
        <v>707</v>
      </c>
      <c r="K75" s="69">
        <v>43657</v>
      </c>
      <c r="L75" s="1" t="s">
        <v>690</v>
      </c>
      <c r="M75" s="26" t="s">
        <v>128</v>
      </c>
      <c r="N75" s="26" t="s">
        <v>706</v>
      </c>
      <c r="O75" s="53"/>
      <c r="P75" s="36"/>
      <c r="Q75" s="36"/>
      <c r="R75" s="36"/>
      <c r="S75" s="36"/>
      <c r="T75" s="36"/>
      <c r="U75" s="36"/>
      <c r="V75" s="36">
        <v>259244</v>
      </c>
      <c r="W75" s="36"/>
      <c r="X75" s="36"/>
      <c r="Y75" s="36"/>
      <c r="Z75" s="36"/>
      <c r="AA75" s="36"/>
    </row>
    <row r="76" spans="1:27" ht="99">
      <c r="A76" s="8">
        <v>72</v>
      </c>
      <c r="B76" s="3" t="s">
        <v>692</v>
      </c>
      <c r="C76" s="9" t="s">
        <v>116</v>
      </c>
      <c r="D76" s="3" t="s">
        <v>671</v>
      </c>
      <c r="E76" s="3" t="s">
        <v>689</v>
      </c>
      <c r="F76" s="94">
        <f>141536+900000-259244</f>
        <v>782292</v>
      </c>
      <c r="G76" s="94">
        <f t="shared" si="3"/>
        <v>1998</v>
      </c>
      <c r="H76" s="94">
        <f t="shared" si="4"/>
        <v>782292</v>
      </c>
      <c r="I76" s="95">
        <f t="shared" si="5"/>
        <v>0</v>
      </c>
      <c r="J76" s="38" t="s">
        <v>59</v>
      </c>
      <c r="K76" s="70">
        <v>43706</v>
      </c>
      <c r="L76" s="1" t="s">
        <v>691</v>
      </c>
      <c r="M76" s="26" t="s">
        <v>128</v>
      </c>
      <c r="N76" s="26"/>
      <c r="O76" s="53"/>
      <c r="P76" s="36">
        <v>215677</v>
      </c>
      <c r="Q76" s="36">
        <v>40930</v>
      </c>
      <c r="R76" s="36">
        <v>42928</v>
      </c>
      <c r="S76" s="36">
        <v>125894</v>
      </c>
      <c r="T76" s="36">
        <v>150993</v>
      </c>
      <c r="U76" s="36">
        <v>108098</v>
      </c>
      <c r="V76" s="36">
        <v>86901</v>
      </c>
      <c r="W76" s="36">
        <v>8873</v>
      </c>
      <c r="X76" s="36">
        <v>1998</v>
      </c>
      <c r="Y76" s="36"/>
      <c r="Z76" s="36"/>
      <c r="AA76" s="36"/>
    </row>
    <row r="77" spans="1:27" ht="49.5">
      <c r="A77" s="8">
        <v>73</v>
      </c>
      <c r="B77" s="3" t="s">
        <v>397</v>
      </c>
      <c r="C77" s="87" t="s">
        <v>398</v>
      </c>
      <c r="D77" s="3" t="s">
        <v>399</v>
      </c>
      <c r="E77" s="3" t="s">
        <v>400</v>
      </c>
      <c r="F77" s="94">
        <v>3104</v>
      </c>
      <c r="G77" s="94">
        <f t="shared" si="3"/>
        <v>0</v>
      </c>
      <c r="H77" s="94">
        <f t="shared" si="4"/>
        <v>3104</v>
      </c>
      <c r="I77" s="95">
        <f t="shared" si="5"/>
        <v>0</v>
      </c>
      <c r="J77" s="74" t="s">
        <v>401</v>
      </c>
      <c r="K77" s="69"/>
      <c r="L77" s="1"/>
      <c r="M77" s="69" t="s">
        <v>402</v>
      </c>
      <c r="N77" s="69" t="s">
        <v>403</v>
      </c>
      <c r="O77" s="53"/>
      <c r="P77" s="36"/>
      <c r="Q77" s="36"/>
      <c r="R77" s="36">
        <v>3104</v>
      </c>
      <c r="S77" s="36"/>
      <c r="T77" s="36"/>
      <c r="U77" s="36"/>
      <c r="V77" s="36"/>
      <c r="W77" s="36"/>
      <c r="X77" s="36"/>
      <c r="Y77" s="36"/>
      <c r="Z77" s="36"/>
      <c r="AA77" s="36"/>
    </row>
    <row r="78" spans="1:27" ht="115.5">
      <c r="A78" s="8">
        <v>74</v>
      </c>
      <c r="B78" s="3" t="s">
        <v>674</v>
      </c>
      <c r="C78" s="87" t="s">
        <v>640</v>
      </c>
      <c r="D78" s="3" t="s">
        <v>672</v>
      </c>
      <c r="E78" s="3" t="s">
        <v>673</v>
      </c>
      <c r="F78" s="94">
        <v>405000</v>
      </c>
      <c r="G78" s="94">
        <f t="shared" si="3"/>
        <v>0</v>
      </c>
      <c r="H78" s="94">
        <f t="shared" si="4"/>
        <v>405000</v>
      </c>
      <c r="I78" s="95">
        <f t="shared" si="5"/>
        <v>0</v>
      </c>
      <c r="J78" s="74">
        <v>108</v>
      </c>
      <c r="K78" s="69">
        <v>43633</v>
      </c>
      <c r="L78" s="1"/>
      <c r="M78" s="69" t="s">
        <v>128</v>
      </c>
      <c r="N78" s="69" t="s">
        <v>642</v>
      </c>
      <c r="O78" s="53"/>
      <c r="P78" s="36"/>
      <c r="Q78" s="36"/>
      <c r="R78" s="36"/>
      <c r="S78" s="36"/>
      <c r="T78" s="36"/>
      <c r="U78" s="36">
        <v>405000</v>
      </c>
      <c r="V78" s="36"/>
      <c r="W78" s="36"/>
      <c r="X78" s="36"/>
      <c r="Y78" s="36"/>
      <c r="Z78" s="36"/>
      <c r="AA78" s="36"/>
    </row>
    <row r="79" spans="1:27" ht="115.5">
      <c r="A79" s="8">
        <v>75</v>
      </c>
      <c r="B79" s="3" t="s">
        <v>510</v>
      </c>
      <c r="C79" s="87" t="s">
        <v>465</v>
      </c>
      <c r="D79" s="3" t="s">
        <v>464</v>
      </c>
      <c r="E79" s="3" t="s">
        <v>466</v>
      </c>
      <c r="F79" s="94">
        <v>949163</v>
      </c>
      <c r="G79" s="94">
        <f t="shared" si="3"/>
        <v>92</v>
      </c>
      <c r="H79" s="94">
        <f t="shared" si="4"/>
        <v>949163</v>
      </c>
      <c r="I79" s="95">
        <f t="shared" si="5"/>
        <v>0</v>
      </c>
      <c r="J79" s="74" t="s">
        <v>467</v>
      </c>
      <c r="K79" s="70">
        <v>43679</v>
      </c>
      <c r="L79" s="1"/>
      <c r="M79" s="99" t="s">
        <v>468</v>
      </c>
      <c r="N79" s="69"/>
      <c r="O79" s="53"/>
      <c r="P79" s="36"/>
      <c r="Q79" s="36"/>
      <c r="R79" s="36"/>
      <c r="S79" s="36">
        <v>519614</v>
      </c>
      <c r="T79" s="36">
        <v>55409</v>
      </c>
      <c r="U79" s="36">
        <v>11652</v>
      </c>
      <c r="V79" s="36">
        <v>10143</v>
      </c>
      <c r="W79" s="36">
        <v>352253</v>
      </c>
      <c r="X79" s="36">
        <v>92</v>
      </c>
      <c r="Y79" s="36"/>
      <c r="Z79" s="36"/>
      <c r="AA79" s="36"/>
    </row>
    <row r="80" spans="1:27" ht="115.5">
      <c r="A80" s="8">
        <v>76</v>
      </c>
      <c r="B80" s="3" t="s">
        <v>511</v>
      </c>
      <c r="C80" s="87" t="s">
        <v>469</v>
      </c>
      <c r="D80" s="3" t="s">
        <v>470</v>
      </c>
      <c r="E80" s="3" t="s">
        <v>471</v>
      </c>
      <c r="F80" s="94">
        <v>35600</v>
      </c>
      <c r="G80" s="94">
        <f t="shared" si="3"/>
        <v>0</v>
      </c>
      <c r="H80" s="94">
        <f t="shared" si="4"/>
        <v>35600</v>
      </c>
      <c r="I80" s="95">
        <f t="shared" si="5"/>
        <v>0</v>
      </c>
      <c r="J80" s="97" t="s">
        <v>472</v>
      </c>
      <c r="K80" s="69">
        <v>43678</v>
      </c>
      <c r="L80" s="1"/>
      <c r="M80" s="99" t="s">
        <v>468</v>
      </c>
      <c r="N80" s="69"/>
      <c r="O80" s="53"/>
      <c r="P80" s="36"/>
      <c r="Q80" s="36"/>
      <c r="R80" s="36"/>
      <c r="S80" s="36">
        <v>3188</v>
      </c>
      <c r="T80" s="36"/>
      <c r="U80" s="36">
        <v>19648</v>
      </c>
      <c r="V80" s="36"/>
      <c r="W80" s="36">
        <v>12764</v>
      </c>
      <c r="X80" s="36"/>
      <c r="Y80" s="36"/>
      <c r="Z80" s="36"/>
      <c r="AA80" s="36"/>
    </row>
    <row r="81" spans="1:27" ht="66">
      <c r="A81" s="8">
        <v>77</v>
      </c>
      <c r="B81" s="3" t="s">
        <v>633</v>
      </c>
      <c r="C81" s="87" t="s">
        <v>568</v>
      </c>
      <c r="D81" s="3" t="s">
        <v>569</v>
      </c>
      <c r="E81" s="3" t="s">
        <v>571</v>
      </c>
      <c r="F81" s="94">
        <v>50000</v>
      </c>
      <c r="G81" s="94">
        <f t="shared" si="3"/>
        <v>0</v>
      </c>
      <c r="H81" s="94">
        <f t="shared" si="4"/>
        <v>19308</v>
      </c>
      <c r="I81" s="95">
        <f t="shared" si="5"/>
        <v>30692</v>
      </c>
      <c r="J81" s="97" t="s">
        <v>570</v>
      </c>
      <c r="K81" s="69"/>
      <c r="L81" s="1"/>
      <c r="M81" s="99" t="s">
        <v>402</v>
      </c>
      <c r="N81" s="69"/>
      <c r="O81" s="53"/>
      <c r="P81" s="36"/>
      <c r="Q81" s="36"/>
      <c r="R81" s="36"/>
      <c r="S81" s="36"/>
      <c r="T81" s="36"/>
      <c r="U81" s="36"/>
      <c r="V81" s="36">
        <f>35922-V82</f>
        <v>19308</v>
      </c>
      <c r="W81" s="36"/>
      <c r="X81" s="36"/>
      <c r="Y81" s="36"/>
      <c r="Z81" s="36"/>
      <c r="AA81" s="36"/>
    </row>
    <row r="82" spans="1:27" ht="115.5">
      <c r="A82" s="8">
        <v>78</v>
      </c>
      <c r="B82" s="3" t="s">
        <v>678</v>
      </c>
      <c r="C82" s="87" t="s">
        <v>568</v>
      </c>
      <c r="D82" s="3" t="s">
        <v>675</v>
      </c>
      <c r="E82" s="3" t="s">
        <v>676</v>
      </c>
      <c r="F82" s="94">
        <v>40000</v>
      </c>
      <c r="G82" s="94">
        <f t="shared" si="3"/>
        <v>0</v>
      </c>
      <c r="H82" s="94">
        <f t="shared" si="4"/>
        <v>16614</v>
      </c>
      <c r="I82" s="95">
        <f t="shared" si="5"/>
        <v>23386</v>
      </c>
      <c r="J82" s="97" t="s">
        <v>677</v>
      </c>
      <c r="K82" s="69"/>
      <c r="L82" s="1"/>
      <c r="M82" s="99" t="s">
        <v>402</v>
      </c>
      <c r="N82" s="69"/>
      <c r="O82" s="53"/>
      <c r="P82" s="36"/>
      <c r="Q82" s="36"/>
      <c r="R82" s="36"/>
      <c r="S82" s="36"/>
      <c r="T82" s="36"/>
      <c r="U82" s="36"/>
      <c r="V82" s="36">
        <v>16614</v>
      </c>
      <c r="W82" s="36"/>
      <c r="X82" s="36"/>
      <c r="Y82" s="36"/>
      <c r="Z82" s="36"/>
      <c r="AA82" s="36"/>
    </row>
    <row r="83" spans="1:27" ht="82.5">
      <c r="A83" s="8">
        <v>79</v>
      </c>
      <c r="B83" s="3" t="s">
        <v>512</v>
      </c>
      <c r="C83" s="87" t="s">
        <v>473</v>
      </c>
      <c r="D83" s="3" t="s">
        <v>474</v>
      </c>
      <c r="E83" s="3" t="s">
        <v>475</v>
      </c>
      <c r="F83" s="94">
        <v>23643</v>
      </c>
      <c r="G83" s="94">
        <f t="shared" si="3"/>
        <v>0</v>
      </c>
      <c r="H83" s="94">
        <f t="shared" si="4"/>
        <v>23643</v>
      </c>
      <c r="I83" s="95">
        <f t="shared" si="5"/>
        <v>0</v>
      </c>
      <c r="J83" s="97" t="s">
        <v>446</v>
      </c>
      <c r="K83" s="69"/>
      <c r="L83" s="1"/>
      <c r="M83" s="99" t="s">
        <v>127</v>
      </c>
      <c r="N83" s="69"/>
      <c r="O83" s="53"/>
      <c r="P83" s="36"/>
      <c r="Q83" s="36"/>
      <c r="R83" s="36"/>
      <c r="S83" s="36"/>
      <c r="T83" s="36"/>
      <c r="U83" s="36">
        <v>23643</v>
      </c>
      <c r="V83" s="36"/>
      <c r="W83" s="36"/>
      <c r="X83" s="36"/>
      <c r="Y83" s="36"/>
      <c r="Z83" s="36"/>
      <c r="AA83" s="36"/>
    </row>
    <row r="84" spans="1:27" ht="69" customHeight="1">
      <c r="A84" s="8">
        <v>80</v>
      </c>
      <c r="B84" s="3" t="s">
        <v>611</v>
      </c>
      <c r="C84" s="9" t="s">
        <v>201</v>
      </c>
      <c r="D84" s="3" t="s">
        <v>612</v>
      </c>
      <c r="E84" s="3" t="s">
        <v>204</v>
      </c>
      <c r="F84" s="94">
        <f>8883</f>
        <v>8883</v>
      </c>
      <c r="G84" s="94">
        <f t="shared" si="3"/>
        <v>0</v>
      </c>
      <c r="H84" s="94">
        <f t="shared" si="4"/>
        <v>8883</v>
      </c>
      <c r="I84" s="95">
        <f t="shared" si="5"/>
        <v>0</v>
      </c>
      <c r="J84" s="38" t="s">
        <v>202</v>
      </c>
      <c r="K84" s="69" t="s">
        <v>409</v>
      </c>
      <c r="L84" s="1"/>
      <c r="M84" s="26" t="s">
        <v>127</v>
      </c>
      <c r="N84" s="76" t="s">
        <v>410</v>
      </c>
      <c r="O84" s="53"/>
      <c r="P84" s="36"/>
      <c r="Q84" s="36">
        <v>8214</v>
      </c>
      <c r="R84" s="36">
        <v>669</v>
      </c>
      <c r="S84" s="36"/>
      <c r="T84" s="36"/>
      <c r="U84" s="36"/>
      <c r="V84" s="36"/>
      <c r="W84" s="36"/>
      <c r="X84" s="36"/>
      <c r="Y84" s="36"/>
      <c r="Z84" s="36"/>
      <c r="AA84" s="36"/>
    </row>
    <row r="85" spans="1:27" ht="49.5">
      <c r="A85" s="8">
        <v>81</v>
      </c>
      <c r="B85" s="3" t="s">
        <v>411</v>
      </c>
      <c r="C85" s="9" t="s">
        <v>201</v>
      </c>
      <c r="D85" s="3" t="s">
        <v>412</v>
      </c>
      <c r="E85" s="3" t="s">
        <v>413</v>
      </c>
      <c r="F85" s="94">
        <v>57915</v>
      </c>
      <c r="G85" s="94">
        <f t="shared" si="3"/>
        <v>0</v>
      </c>
      <c r="H85" s="94">
        <f t="shared" si="4"/>
        <v>57915</v>
      </c>
      <c r="I85" s="95">
        <f t="shared" si="5"/>
        <v>0</v>
      </c>
      <c r="J85" s="74" t="s">
        <v>200</v>
      </c>
      <c r="K85" s="69">
        <v>43682</v>
      </c>
      <c r="L85" s="1"/>
      <c r="M85" s="26" t="s">
        <v>127</v>
      </c>
      <c r="N85" s="76"/>
      <c r="O85" s="53"/>
      <c r="P85" s="36"/>
      <c r="Q85" s="36"/>
      <c r="R85" s="36">
        <v>8667</v>
      </c>
      <c r="S85" s="36">
        <v>11583</v>
      </c>
      <c r="T85" s="36">
        <v>12483</v>
      </c>
      <c r="U85" s="36">
        <v>12933</v>
      </c>
      <c r="V85" s="36">
        <v>11583</v>
      </c>
      <c r="W85" s="36">
        <v>666</v>
      </c>
      <c r="X85" s="36"/>
      <c r="Y85" s="36"/>
      <c r="Z85" s="36"/>
      <c r="AA85" s="36"/>
    </row>
    <row r="86" spans="1:27" ht="115.5">
      <c r="A86" s="8">
        <v>82</v>
      </c>
      <c r="B86" s="3" t="s">
        <v>635</v>
      </c>
      <c r="C86" s="9" t="s">
        <v>572</v>
      </c>
      <c r="D86" s="3" t="s">
        <v>574</v>
      </c>
      <c r="E86" s="3" t="s">
        <v>573</v>
      </c>
      <c r="F86" s="94">
        <v>14675</v>
      </c>
      <c r="G86" s="94">
        <f t="shared" si="3"/>
        <v>0</v>
      </c>
      <c r="H86" s="94">
        <f t="shared" si="4"/>
        <v>14675</v>
      </c>
      <c r="I86" s="95">
        <f t="shared" si="5"/>
        <v>0</v>
      </c>
      <c r="J86" s="97" t="s">
        <v>482</v>
      </c>
      <c r="K86" s="69"/>
      <c r="L86" s="1"/>
      <c r="M86" s="99" t="s">
        <v>127</v>
      </c>
      <c r="N86" s="76"/>
      <c r="O86" s="53"/>
      <c r="P86" s="36"/>
      <c r="Q86" s="36"/>
      <c r="R86" s="36"/>
      <c r="S86" s="36"/>
      <c r="T86" s="36"/>
      <c r="U86" s="36"/>
      <c r="V86" s="36">
        <v>14675</v>
      </c>
      <c r="W86" s="36"/>
      <c r="X86" s="36"/>
      <c r="Y86" s="36"/>
      <c r="Z86" s="36"/>
      <c r="AA86" s="36"/>
    </row>
    <row r="87" spans="1:27" s="88" customFormat="1" ht="82.5">
      <c r="A87" s="8">
        <v>83</v>
      </c>
      <c r="B87" s="59" t="s">
        <v>185</v>
      </c>
      <c r="C87" s="60" t="s">
        <v>184</v>
      </c>
      <c r="D87" s="61" t="s">
        <v>695</v>
      </c>
      <c r="E87" s="59" t="s">
        <v>187</v>
      </c>
      <c r="F87" s="96">
        <v>96660</v>
      </c>
      <c r="G87" s="94">
        <f t="shared" si="3"/>
        <v>0</v>
      </c>
      <c r="H87" s="94">
        <f t="shared" si="4"/>
        <v>96660</v>
      </c>
      <c r="I87" s="95">
        <f t="shared" si="5"/>
        <v>0</v>
      </c>
      <c r="J87" s="57" t="s">
        <v>188</v>
      </c>
      <c r="K87" s="70" t="s">
        <v>420</v>
      </c>
      <c r="L87" s="61"/>
      <c r="M87" s="63" t="s">
        <v>128</v>
      </c>
      <c r="N87" s="63" t="s">
        <v>421</v>
      </c>
      <c r="O87" s="64"/>
      <c r="P87" s="65"/>
      <c r="Q87" s="65">
        <v>96660</v>
      </c>
      <c r="R87" s="65"/>
      <c r="S87" s="65"/>
      <c r="T87" s="65"/>
      <c r="U87" s="65"/>
      <c r="V87" s="65"/>
      <c r="W87" s="65"/>
      <c r="X87" s="65"/>
      <c r="Y87" s="65"/>
      <c r="Z87" s="65"/>
      <c r="AA87" s="65"/>
    </row>
    <row r="88" spans="1:27" s="88" customFormat="1" ht="132">
      <c r="A88" s="8">
        <v>84</v>
      </c>
      <c r="B88" s="59" t="s">
        <v>422</v>
      </c>
      <c r="C88" s="60" t="s">
        <v>184</v>
      </c>
      <c r="D88" s="61" t="s">
        <v>423</v>
      </c>
      <c r="E88" s="59" t="s">
        <v>424</v>
      </c>
      <c r="F88" s="96">
        <v>41616</v>
      </c>
      <c r="G88" s="94">
        <f t="shared" si="3"/>
        <v>0</v>
      </c>
      <c r="H88" s="94">
        <f t="shared" si="4"/>
        <v>41616</v>
      </c>
      <c r="I88" s="95">
        <f t="shared" si="5"/>
        <v>0</v>
      </c>
      <c r="J88" s="74" t="s">
        <v>425</v>
      </c>
      <c r="K88" s="70">
        <v>43663</v>
      </c>
      <c r="L88" s="61"/>
      <c r="M88" s="63" t="s">
        <v>124</v>
      </c>
      <c r="N88" s="60" t="s">
        <v>711</v>
      </c>
      <c r="O88" s="64"/>
      <c r="P88" s="65"/>
      <c r="Q88" s="65"/>
      <c r="R88" s="65"/>
      <c r="S88" s="65">
        <v>4680</v>
      </c>
      <c r="T88" s="65">
        <v>2349</v>
      </c>
      <c r="U88" s="65">
        <v>30831</v>
      </c>
      <c r="V88" s="65">
        <v>3756</v>
      </c>
      <c r="W88" s="65"/>
      <c r="X88" s="65"/>
      <c r="Y88" s="65"/>
      <c r="Z88" s="65"/>
      <c r="AA88" s="65"/>
    </row>
    <row r="89" spans="1:27" s="88" customFormat="1" ht="165">
      <c r="A89" s="8">
        <v>85</v>
      </c>
      <c r="B89" s="59" t="s">
        <v>687</v>
      </c>
      <c r="C89" s="60" t="s">
        <v>679</v>
      </c>
      <c r="D89" s="61" t="s">
        <v>680</v>
      </c>
      <c r="E89" s="59" t="s">
        <v>681</v>
      </c>
      <c r="F89" s="96">
        <v>57390</v>
      </c>
      <c r="G89" s="94">
        <f t="shared" si="3"/>
        <v>0</v>
      </c>
      <c r="H89" s="94">
        <f t="shared" si="4"/>
        <v>57390</v>
      </c>
      <c r="I89" s="95">
        <f t="shared" si="5"/>
        <v>0</v>
      </c>
      <c r="J89" s="74" t="s">
        <v>682</v>
      </c>
      <c r="K89" s="70">
        <v>43663</v>
      </c>
      <c r="L89" s="61"/>
      <c r="M89" s="99" t="s">
        <v>124</v>
      </c>
      <c r="N89" s="60" t="s">
        <v>710</v>
      </c>
      <c r="O89" s="64"/>
      <c r="P89" s="65"/>
      <c r="Q89" s="65"/>
      <c r="R89" s="65"/>
      <c r="S89" s="65"/>
      <c r="T89" s="65"/>
      <c r="U89" s="65">
        <v>50848</v>
      </c>
      <c r="V89" s="65">
        <v>6542</v>
      </c>
      <c r="W89" s="65"/>
      <c r="X89" s="65"/>
      <c r="Y89" s="65"/>
      <c r="Z89" s="65"/>
      <c r="AA89" s="65"/>
    </row>
    <row r="90" spans="1:27" s="88" customFormat="1" ht="132">
      <c r="A90" s="8">
        <v>86</v>
      </c>
      <c r="B90" s="59" t="s">
        <v>579</v>
      </c>
      <c r="C90" s="60" t="s">
        <v>575</v>
      </c>
      <c r="D90" s="61" t="s">
        <v>578</v>
      </c>
      <c r="E90" s="59" t="s">
        <v>577</v>
      </c>
      <c r="F90" s="96">
        <v>600000</v>
      </c>
      <c r="G90" s="94">
        <f t="shared" si="3"/>
        <v>0</v>
      </c>
      <c r="H90" s="94">
        <f t="shared" si="4"/>
        <v>600000</v>
      </c>
      <c r="I90" s="95">
        <f t="shared" si="5"/>
        <v>0</v>
      </c>
      <c r="J90" s="97" t="s">
        <v>59</v>
      </c>
      <c r="K90" s="70">
        <v>43706</v>
      </c>
      <c r="L90" s="61"/>
      <c r="M90" s="63" t="s">
        <v>128</v>
      </c>
      <c r="N90" s="63"/>
      <c r="O90" s="64"/>
      <c r="P90" s="65"/>
      <c r="Q90" s="65"/>
      <c r="R90" s="65"/>
      <c r="S90" s="65"/>
      <c r="T90" s="65"/>
      <c r="U90" s="65"/>
      <c r="V90" s="65"/>
      <c r="W90" s="65">
        <v>600000</v>
      </c>
      <c r="X90" s="65"/>
      <c r="Y90" s="65"/>
      <c r="Z90" s="65"/>
      <c r="AA90" s="65"/>
    </row>
    <row r="91" spans="1:27" s="88" customFormat="1" ht="82.5">
      <c r="A91" s="8">
        <v>87</v>
      </c>
      <c r="B91" s="59" t="s">
        <v>582</v>
      </c>
      <c r="C91" s="60" t="s">
        <v>534</v>
      </c>
      <c r="D91" s="61" t="s">
        <v>535</v>
      </c>
      <c r="E91" s="59" t="s">
        <v>580</v>
      </c>
      <c r="F91" s="96">
        <v>207182</v>
      </c>
      <c r="G91" s="94">
        <f t="shared" si="3"/>
        <v>0</v>
      </c>
      <c r="H91" s="94">
        <f t="shared" si="4"/>
        <v>207182</v>
      </c>
      <c r="I91" s="95">
        <f t="shared" si="5"/>
        <v>0</v>
      </c>
      <c r="J91" s="74" t="s">
        <v>344</v>
      </c>
      <c r="K91" s="70">
        <v>43588</v>
      </c>
      <c r="L91" s="61"/>
      <c r="M91" s="63" t="s">
        <v>123</v>
      </c>
      <c r="N91" s="63" t="s">
        <v>537</v>
      </c>
      <c r="O91" s="64"/>
      <c r="P91" s="65"/>
      <c r="Q91" s="65"/>
      <c r="R91" s="65"/>
      <c r="S91" s="65"/>
      <c r="T91" s="65">
        <v>207182</v>
      </c>
      <c r="U91" s="65"/>
      <c r="V91" s="65"/>
      <c r="W91" s="65"/>
      <c r="X91" s="65"/>
      <c r="Y91" s="65"/>
      <c r="Z91" s="65"/>
      <c r="AA91" s="65"/>
    </row>
    <row r="92" spans="1:27" s="88" customFormat="1" ht="82.5">
      <c r="A92" s="8">
        <v>88</v>
      </c>
      <c r="B92" s="59" t="s">
        <v>513</v>
      </c>
      <c r="C92" s="60" t="s">
        <v>477</v>
      </c>
      <c r="D92" s="61" t="s">
        <v>583</v>
      </c>
      <c r="E92" s="1" t="s">
        <v>146</v>
      </c>
      <c r="F92" s="96">
        <f>26400+3600</f>
        <v>30000</v>
      </c>
      <c r="G92" s="94">
        <f t="shared" si="3"/>
        <v>0</v>
      </c>
      <c r="H92" s="94">
        <f t="shared" si="4"/>
        <v>30000</v>
      </c>
      <c r="I92" s="95">
        <f t="shared" si="5"/>
        <v>0</v>
      </c>
      <c r="J92" s="38" t="s">
        <v>59</v>
      </c>
      <c r="K92" s="70">
        <v>43685</v>
      </c>
      <c r="L92" s="1" t="s">
        <v>480</v>
      </c>
      <c r="M92" s="63" t="s">
        <v>121</v>
      </c>
      <c r="N92" s="63"/>
      <c r="O92" s="64"/>
      <c r="P92" s="65"/>
      <c r="Q92" s="65"/>
      <c r="R92" s="65"/>
      <c r="S92" s="65"/>
      <c r="T92" s="65">
        <v>30000</v>
      </c>
      <c r="U92" s="65"/>
      <c r="V92" s="65"/>
      <c r="W92" s="65"/>
      <c r="X92" s="65"/>
      <c r="Y92" s="65"/>
      <c r="Z92" s="65"/>
      <c r="AA92" s="65"/>
    </row>
    <row r="93" spans="1:27" s="88" customFormat="1" ht="99">
      <c r="A93" s="8">
        <v>89</v>
      </c>
      <c r="B93" s="59" t="s">
        <v>759</v>
      </c>
      <c r="C93" s="60" t="s">
        <v>756</v>
      </c>
      <c r="D93" s="61" t="s">
        <v>757</v>
      </c>
      <c r="E93" s="1" t="s">
        <v>145</v>
      </c>
      <c r="F93" s="96">
        <v>1387342</v>
      </c>
      <c r="G93" s="94">
        <f t="shared" si="3"/>
        <v>0</v>
      </c>
      <c r="H93" s="94">
        <f t="shared" si="4"/>
        <v>17997</v>
      </c>
      <c r="I93" s="95">
        <f t="shared" si="5"/>
        <v>1369345</v>
      </c>
      <c r="J93" s="38"/>
      <c r="K93" s="70"/>
      <c r="L93" s="1"/>
      <c r="M93" s="63" t="s">
        <v>57</v>
      </c>
      <c r="N93" s="63"/>
      <c r="O93" s="64"/>
      <c r="P93" s="65"/>
      <c r="Q93" s="65"/>
      <c r="R93" s="65"/>
      <c r="S93" s="65"/>
      <c r="T93" s="65"/>
      <c r="U93" s="65"/>
      <c r="V93" s="65"/>
      <c r="W93" s="65">
        <v>17997</v>
      </c>
      <c r="X93" s="65"/>
      <c r="Y93" s="65"/>
      <c r="Z93" s="65"/>
      <c r="AA93" s="65"/>
    </row>
    <row r="94" spans="1:27" s="80" customFormat="1" ht="24.75" customHeight="1">
      <c r="A94" s="42"/>
      <c r="B94" s="43" t="s">
        <v>1</v>
      </c>
      <c r="C94" s="44"/>
      <c r="D94" s="46"/>
      <c r="E94" s="46"/>
      <c r="F94" s="47">
        <f>SUM(F5:F93)</f>
        <v>20090263</v>
      </c>
      <c r="G94" s="47">
        <f>SUM(G5:G93)</f>
        <v>928073</v>
      </c>
      <c r="H94" s="47">
        <f>SUM(H5:H93)</f>
        <v>17112952</v>
      </c>
      <c r="I94" s="47">
        <f>SUM(I5:I93)</f>
        <v>2977311</v>
      </c>
      <c r="J94" s="48"/>
      <c r="K94" s="71"/>
      <c r="L94" s="89"/>
      <c r="M94" s="75"/>
      <c r="N94" s="75"/>
      <c r="O94" s="54"/>
      <c r="P94" s="37"/>
      <c r="Q94" s="37"/>
      <c r="R94" s="37"/>
      <c r="S94" s="37"/>
      <c r="T94" s="37"/>
      <c r="U94" s="37"/>
      <c r="V94" s="37"/>
      <c r="W94" s="37"/>
      <c r="X94" s="37"/>
      <c r="Y94" s="37"/>
      <c r="Z94" s="37"/>
      <c r="AA94" s="37"/>
    </row>
    <row r="95" spans="1:10" ht="6" customHeight="1">
      <c r="A95" s="13"/>
      <c r="B95" s="14"/>
      <c r="C95" s="15"/>
      <c r="D95" s="90"/>
      <c r="E95" s="14"/>
      <c r="F95" s="14"/>
      <c r="G95" s="14"/>
      <c r="H95" s="14"/>
      <c r="I95" s="14"/>
      <c r="J95" s="15"/>
    </row>
    <row r="96" spans="1:7" ht="16.5" hidden="1">
      <c r="A96" s="136" t="s">
        <v>2</v>
      </c>
      <c r="B96" s="136"/>
      <c r="C96" s="136"/>
      <c r="D96" s="136"/>
      <c r="E96" s="136"/>
      <c r="F96" s="136"/>
      <c r="G96" s="136"/>
    </row>
    <row r="97" spans="1:7" ht="16.5" hidden="1">
      <c r="A97" s="137" t="s">
        <v>3</v>
      </c>
      <c r="B97" s="137"/>
      <c r="C97" s="137"/>
      <c r="D97" s="137"/>
      <c r="E97" s="137"/>
      <c r="F97" s="137"/>
      <c r="G97" s="137"/>
    </row>
    <row r="98" spans="1:7" ht="16.5" hidden="1">
      <c r="A98" s="129" t="s">
        <v>4</v>
      </c>
      <c r="B98" s="129"/>
      <c r="C98" s="129"/>
      <c r="D98" s="129"/>
      <c r="E98" s="129"/>
      <c r="F98" s="129"/>
      <c r="G98" s="129"/>
    </row>
    <row r="99" spans="1:32" s="17" customFormat="1" ht="16.5" hidden="1">
      <c r="A99" s="129" t="s">
        <v>5</v>
      </c>
      <c r="B99" s="129"/>
      <c r="C99" s="129"/>
      <c r="D99" s="129"/>
      <c r="E99" s="129"/>
      <c r="F99" s="129"/>
      <c r="G99" s="129"/>
      <c r="J99" s="25"/>
      <c r="K99" s="72"/>
      <c r="L99" s="81"/>
      <c r="M99" s="91"/>
      <c r="N99" s="91"/>
      <c r="O99" s="92"/>
      <c r="P99" s="93"/>
      <c r="Q99" s="93"/>
      <c r="R99" s="93"/>
      <c r="S99" s="93"/>
      <c r="T99" s="93"/>
      <c r="U99" s="93"/>
      <c r="V99" s="93"/>
      <c r="W99" s="93"/>
      <c r="X99" s="93"/>
      <c r="Y99" s="93"/>
      <c r="Z99" s="93"/>
      <c r="AA99" s="93"/>
      <c r="AB99" s="81"/>
      <c r="AC99" s="81"/>
      <c r="AD99" s="81"/>
      <c r="AE99" s="81"/>
      <c r="AF99" s="81"/>
    </row>
    <row r="100" spans="1:32" s="17" customFormat="1" ht="19.5">
      <c r="A100" s="130" t="s">
        <v>6</v>
      </c>
      <c r="B100" s="130"/>
      <c r="C100" s="130"/>
      <c r="D100" s="19"/>
      <c r="E100" s="131" t="s">
        <v>7</v>
      </c>
      <c r="F100" s="131"/>
      <c r="G100" s="131"/>
      <c r="J100" s="25"/>
      <c r="K100" s="72"/>
      <c r="L100" s="81"/>
      <c r="M100" s="91"/>
      <c r="N100" s="91"/>
      <c r="O100" s="92"/>
      <c r="P100" s="93"/>
      <c r="Q100" s="93"/>
      <c r="R100" s="93"/>
      <c r="S100" s="93"/>
      <c r="T100" s="93"/>
      <c r="U100" s="93"/>
      <c r="V100" s="93"/>
      <c r="W100" s="93"/>
      <c r="X100" s="93"/>
      <c r="Y100" s="93"/>
      <c r="Z100" s="93"/>
      <c r="AA100" s="93"/>
      <c r="AB100" s="81"/>
      <c r="AC100" s="81"/>
      <c r="AD100" s="81"/>
      <c r="AE100" s="81"/>
      <c r="AF100" s="81"/>
    </row>
  </sheetData>
  <sheetProtection/>
  <autoFilter ref="A4:AH94"/>
  <mergeCells count="25">
    <mergeCell ref="M3:M4"/>
    <mergeCell ref="N3:N4"/>
    <mergeCell ref="O3:O4"/>
    <mergeCell ref="A1:L1"/>
    <mergeCell ref="A2:L2"/>
    <mergeCell ref="A3:A4"/>
    <mergeCell ref="B3:B4"/>
    <mergeCell ref="C3:C4"/>
    <mergeCell ref="E3:E4"/>
    <mergeCell ref="I3:I4"/>
    <mergeCell ref="A99:G99"/>
    <mergeCell ref="K3:K4"/>
    <mergeCell ref="A100:C100"/>
    <mergeCell ref="E100:G100"/>
    <mergeCell ref="L3:L4"/>
    <mergeCell ref="P3:AA3"/>
    <mergeCell ref="B68:B69"/>
    <mergeCell ref="C68:C69"/>
    <mergeCell ref="A96:G96"/>
    <mergeCell ref="A97:G97"/>
    <mergeCell ref="A98:G98"/>
    <mergeCell ref="J3:J4"/>
    <mergeCell ref="D3:D4"/>
    <mergeCell ref="F3:F4"/>
    <mergeCell ref="G3:H3"/>
  </mergeCells>
  <printOptions horizontalCentered="1"/>
  <pageMargins left="0.3937007874015748" right="0.3937007874015748" top="0.5905511811023623" bottom="0.5905511811023623" header="0.1968503937007874" footer="0.1968503937007874"/>
  <pageSetup blackAndWhite="1" firstPageNumber="15" useFirstPageNumber="1" fitToHeight="0" fitToWidth="1" horizontalDpi="600" verticalDpi="600" orientation="landscape" paperSize="9" scale="74" r:id="rId1"/>
  <headerFooter alignWithMargins="0">
    <oddHeader>&amp;R&amp;P</oddHeader>
  </headerFooter>
</worksheet>
</file>

<file path=xl/worksheets/sheet4.xml><?xml version="1.0" encoding="utf-8"?>
<worksheet xmlns="http://schemas.openxmlformats.org/spreadsheetml/2006/main" xmlns:r="http://schemas.openxmlformats.org/officeDocument/2006/relationships">
  <sheetPr>
    <pageSetUpPr fitToPage="1"/>
  </sheetPr>
  <dimension ref="A1:AJ97"/>
  <sheetViews>
    <sheetView zoomScalePageLayoutView="0" workbookViewId="0" topLeftCell="A1">
      <pane xSplit="3" ySplit="4" topLeftCell="D86" activePane="bottomRight" state="frozen"/>
      <selection pane="topLeft" activeCell="A1" sqref="A1"/>
      <selection pane="topRight" activeCell="D1" sqref="D1"/>
      <selection pane="bottomLeft" activeCell="A5" sqref="A5"/>
      <selection pane="bottomRight" activeCell="B86" sqref="B86"/>
    </sheetView>
  </sheetViews>
  <sheetFormatPr defaultColWidth="9.00390625" defaultRowHeight="16.5"/>
  <cols>
    <col min="1" max="1" width="5.50390625" style="91" bestFit="1" customWidth="1"/>
    <col min="2" max="2" width="36.00390625" style="17" customWidth="1"/>
    <col min="3" max="3" width="11.625" style="25" bestFit="1" customWidth="1"/>
    <col min="4" max="4" width="27.75390625" style="17" customWidth="1"/>
    <col min="5" max="5" width="19.75390625" style="17" customWidth="1"/>
    <col min="6" max="6" width="12.875" style="17" bestFit="1" customWidth="1"/>
    <col min="7" max="7" width="11.75390625" style="17" bestFit="1" customWidth="1"/>
    <col min="8" max="8" width="12.875" style="17" bestFit="1" customWidth="1"/>
    <col min="9" max="9" width="10.625" style="17" customWidth="1"/>
    <col min="10" max="10" width="8.875" style="25" customWidth="1"/>
    <col min="11" max="11" width="11.75390625" style="72" bestFit="1" customWidth="1"/>
    <col min="12" max="12" width="16.625" style="81" customWidth="1"/>
    <col min="13" max="13" width="9.00390625" style="91" customWidth="1"/>
    <col min="14" max="14" width="12.625" style="91" customWidth="1"/>
    <col min="15" max="15" width="9.00390625" style="92" customWidth="1"/>
    <col min="16" max="16" width="12.25390625" style="93" bestFit="1" customWidth="1"/>
    <col min="17" max="19" width="9.00390625" style="93" customWidth="1"/>
    <col min="20" max="21" width="10.50390625" style="93" bestFit="1" customWidth="1"/>
    <col min="22" max="27" width="9.00390625" style="93" customWidth="1"/>
    <col min="28" max="33" width="10.50390625" style="81" bestFit="1" customWidth="1"/>
    <col min="34" max="16384" width="9.00390625" style="81" customWidth="1"/>
  </cols>
  <sheetData>
    <row r="1" spans="1:27" s="80" customFormat="1" ht="21">
      <c r="A1" s="125" t="s">
        <v>8</v>
      </c>
      <c r="B1" s="125"/>
      <c r="C1" s="125"/>
      <c r="D1" s="125"/>
      <c r="E1" s="125"/>
      <c r="F1" s="125"/>
      <c r="G1" s="125"/>
      <c r="H1" s="125"/>
      <c r="I1" s="125"/>
      <c r="J1" s="125"/>
      <c r="K1" s="125"/>
      <c r="L1" s="125"/>
      <c r="M1" s="77"/>
      <c r="N1" s="77"/>
      <c r="O1" s="78"/>
      <c r="P1" s="79"/>
      <c r="Q1" s="79"/>
      <c r="R1" s="79"/>
      <c r="S1" s="79"/>
      <c r="T1" s="79"/>
      <c r="U1" s="79"/>
      <c r="V1" s="79"/>
      <c r="W1" s="79"/>
      <c r="X1" s="79"/>
      <c r="Y1" s="79"/>
      <c r="Z1" s="79"/>
      <c r="AA1" s="79"/>
    </row>
    <row r="2" spans="1:27" s="80" customFormat="1" ht="19.5">
      <c r="A2" s="126" t="s">
        <v>740</v>
      </c>
      <c r="B2" s="126"/>
      <c r="C2" s="126"/>
      <c r="D2" s="126"/>
      <c r="E2" s="126"/>
      <c r="F2" s="126"/>
      <c r="G2" s="126"/>
      <c r="H2" s="126"/>
      <c r="I2" s="126"/>
      <c r="J2" s="126"/>
      <c r="K2" s="126"/>
      <c r="L2" s="126"/>
      <c r="M2" s="77"/>
      <c r="N2" s="77"/>
      <c r="O2" s="78"/>
      <c r="P2" s="79"/>
      <c r="Q2" s="79"/>
      <c r="R2" s="79"/>
      <c r="S2" s="79"/>
      <c r="T2" s="79"/>
      <c r="U2" s="79"/>
      <c r="V2" s="79"/>
      <c r="W2" s="79"/>
      <c r="X2" s="79"/>
      <c r="Y2" s="79"/>
      <c r="Z2" s="79"/>
      <c r="AA2" s="79"/>
    </row>
    <row r="3" spans="1:27" s="80" customFormat="1" ht="16.5">
      <c r="A3" s="127" t="s">
        <v>514</v>
      </c>
      <c r="B3" s="120" t="s">
        <v>46</v>
      </c>
      <c r="C3" s="120" t="s">
        <v>591</v>
      </c>
      <c r="D3" s="120" t="s">
        <v>48</v>
      </c>
      <c r="E3" s="120" t="s">
        <v>49</v>
      </c>
      <c r="F3" s="120" t="s">
        <v>50</v>
      </c>
      <c r="G3" s="142" t="s">
        <v>0</v>
      </c>
      <c r="H3" s="124"/>
      <c r="I3" s="143" t="s">
        <v>51</v>
      </c>
      <c r="J3" s="120" t="s">
        <v>55</v>
      </c>
      <c r="K3" s="121" t="s">
        <v>56</v>
      </c>
      <c r="L3" s="120" t="s">
        <v>52</v>
      </c>
      <c r="M3" s="120" t="s">
        <v>119</v>
      </c>
      <c r="N3" s="120" t="s">
        <v>220</v>
      </c>
      <c r="O3" s="120" t="s">
        <v>140</v>
      </c>
      <c r="P3" s="120" t="s">
        <v>141</v>
      </c>
      <c r="Q3" s="120"/>
      <c r="R3" s="120"/>
      <c r="S3" s="120"/>
      <c r="T3" s="120"/>
      <c r="U3" s="120"/>
      <c r="V3" s="120"/>
      <c r="W3" s="120"/>
      <c r="X3" s="120"/>
      <c r="Y3" s="120"/>
      <c r="Z3" s="120"/>
      <c r="AA3" s="120"/>
    </row>
    <row r="4" spans="1:27" s="80" customFormat="1" ht="33">
      <c r="A4" s="128"/>
      <c r="B4" s="120"/>
      <c r="C4" s="120"/>
      <c r="D4" s="120"/>
      <c r="E4" s="120"/>
      <c r="F4" s="120"/>
      <c r="G4" s="7" t="s">
        <v>53</v>
      </c>
      <c r="H4" s="7" t="s">
        <v>54</v>
      </c>
      <c r="I4" s="144"/>
      <c r="J4" s="120"/>
      <c r="K4" s="121"/>
      <c r="L4" s="120"/>
      <c r="M4" s="120"/>
      <c r="N4" s="120"/>
      <c r="O4" s="120"/>
      <c r="P4" s="35" t="s">
        <v>142</v>
      </c>
      <c r="Q4" s="35" t="s">
        <v>129</v>
      </c>
      <c r="R4" s="35" t="s">
        <v>130</v>
      </c>
      <c r="S4" s="35" t="s">
        <v>131</v>
      </c>
      <c r="T4" s="35" t="s">
        <v>132</v>
      </c>
      <c r="U4" s="35" t="s">
        <v>133</v>
      </c>
      <c r="V4" s="35" t="s">
        <v>134</v>
      </c>
      <c r="W4" s="35" t="s">
        <v>135</v>
      </c>
      <c r="X4" s="35" t="s">
        <v>136</v>
      </c>
      <c r="Y4" s="35" t="s">
        <v>137</v>
      </c>
      <c r="Z4" s="35" t="s">
        <v>138</v>
      </c>
      <c r="AA4" s="35" t="s">
        <v>139</v>
      </c>
    </row>
    <row r="5" spans="1:27" ht="82.5">
      <c r="A5" s="8">
        <v>1</v>
      </c>
      <c r="B5" s="1" t="s">
        <v>614</v>
      </c>
      <c r="C5" s="8" t="s">
        <v>10</v>
      </c>
      <c r="D5" s="2" t="s">
        <v>58</v>
      </c>
      <c r="E5" s="1" t="s">
        <v>145</v>
      </c>
      <c r="F5" s="94">
        <v>159585</v>
      </c>
      <c r="G5" s="94">
        <f>W5</f>
        <v>0</v>
      </c>
      <c r="H5" s="94">
        <f>SUM(P5:W5)</f>
        <v>0</v>
      </c>
      <c r="I5" s="95">
        <f>F5-H5</f>
        <v>159585</v>
      </c>
      <c r="J5" s="57">
        <v>1081231</v>
      </c>
      <c r="K5" s="69"/>
      <c r="L5" s="1" t="s">
        <v>211</v>
      </c>
      <c r="M5" s="26" t="s">
        <v>57</v>
      </c>
      <c r="N5" s="26"/>
      <c r="O5" s="53" t="s">
        <v>170</v>
      </c>
      <c r="P5" s="36">
        <v>0</v>
      </c>
      <c r="Q5" s="36"/>
      <c r="R5" s="36"/>
      <c r="S5" s="36"/>
      <c r="T5" s="36"/>
      <c r="U5" s="36"/>
      <c r="V5" s="36"/>
      <c r="W5" s="36"/>
      <c r="X5" s="36"/>
      <c r="Y5" s="36"/>
      <c r="Z5" s="36"/>
      <c r="AA5" s="36"/>
    </row>
    <row r="6" spans="1:27" ht="82.5">
      <c r="A6" s="8">
        <v>2</v>
      </c>
      <c r="B6" s="1" t="s">
        <v>615</v>
      </c>
      <c r="C6" s="8" t="s">
        <v>14</v>
      </c>
      <c r="D6" s="2" t="s">
        <v>236</v>
      </c>
      <c r="E6" s="1" t="s">
        <v>593</v>
      </c>
      <c r="F6" s="94">
        <f>309395+388387</f>
        <v>697782</v>
      </c>
      <c r="G6" s="94">
        <f aca="true" t="shared" si="0" ref="G6:G72">W6</f>
        <v>0</v>
      </c>
      <c r="H6" s="94">
        <f aca="true" t="shared" si="1" ref="H6:H72">SUM(P6:W6)</f>
        <v>697782</v>
      </c>
      <c r="I6" s="95">
        <f aca="true" t="shared" si="2" ref="I6:I72">F6-H6</f>
        <v>0</v>
      </c>
      <c r="J6" s="38" t="s">
        <v>59</v>
      </c>
      <c r="K6" s="69">
        <v>43671</v>
      </c>
      <c r="L6" s="1" t="s">
        <v>64</v>
      </c>
      <c r="M6" s="26" t="s">
        <v>121</v>
      </c>
      <c r="N6" s="26"/>
      <c r="O6" s="53"/>
      <c r="P6" s="36">
        <v>75866</v>
      </c>
      <c r="Q6" s="36"/>
      <c r="R6" s="36">
        <v>106239</v>
      </c>
      <c r="S6" s="36">
        <v>109619</v>
      </c>
      <c r="T6" s="36">
        <v>109985</v>
      </c>
      <c r="U6" s="36">
        <v>131264</v>
      </c>
      <c r="V6" s="36">
        <f>86573+78236</f>
        <v>164809</v>
      </c>
      <c r="W6" s="36"/>
      <c r="X6" s="36"/>
      <c r="Y6" s="36"/>
      <c r="Z6" s="36"/>
      <c r="AA6" s="36"/>
    </row>
    <row r="7" spans="1:27" ht="66">
      <c r="A7" s="8">
        <v>3</v>
      </c>
      <c r="B7" s="1" t="s">
        <v>15</v>
      </c>
      <c r="C7" s="8" t="s">
        <v>16</v>
      </c>
      <c r="D7" s="2" t="s">
        <v>616</v>
      </c>
      <c r="E7" s="1" t="s">
        <v>594</v>
      </c>
      <c r="F7" s="94">
        <f>130000+338881</f>
        <v>468881</v>
      </c>
      <c r="G7" s="94">
        <f t="shared" si="0"/>
        <v>30690</v>
      </c>
      <c r="H7" s="94">
        <f t="shared" si="1"/>
        <v>465845</v>
      </c>
      <c r="I7" s="95">
        <f t="shared" si="2"/>
        <v>3036</v>
      </c>
      <c r="J7" s="38" t="s">
        <v>59</v>
      </c>
      <c r="K7" s="102">
        <v>43704</v>
      </c>
      <c r="L7" s="1" t="s">
        <v>742</v>
      </c>
      <c r="M7" s="26" t="s">
        <v>121</v>
      </c>
      <c r="N7" s="26"/>
      <c r="O7" s="53"/>
      <c r="P7" s="36">
        <v>113165</v>
      </c>
      <c r="Q7" s="36"/>
      <c r="R7" s="36">
        <v>150572</v>
      </c>
      <c r="S7" s="36">
        <v>54171</v>
      </c>
      <c r="T7" s="36">
        <v>54171</v>
      </c>
      <c r="U7" s="36">
        <v>54171</v>
      </c>
      <c r="V7" s="36">
        <v>8905</v>
      </c>
      <c r="W7" s="36">
        <v>30690</v>
      </c>
      <c r="X7" s="36"/>
      <c r="Y7" s="36"/>
      <c r="Z7" s="36"/>
      <c r="AA7" s="36"/>
    </row>
    <row r="8" spans="1:27" ht="99">
      <c r="A8" s="8">
        <v>4</v>
      </c>
      <c r="B8" s="1" t="s">
        <v>67</v>
      </c>
      <c r="C8" s="8" t="s">
        <v>17</v>
      </c>
      <c r="D8" s="2" t="s">
        <v>18</v>
      </c>
      <c r="E8" s="1" t="s">
        <v>148</v>
      </c>
      <c r="F8" s="94">
        <v>2800</v>
      </c>
      <c r="G8" s="94">
        <f t="shared" si="0"/>
        <v>0</v>
      </c>
      <c r="H8" s="94">
        <f t="shared" si="1"/>
        <v>2800</v>
      </c>
      <c r="I8" s="95">
        <f t="shared" si="2"/>
        <v>0</v>
      </c>
      <c r="J8" s="38" t="s">
        <v>68</v>
      </c>
      <c r="K8" s="70"/>
      <c r="L8" s="1" t="s">
        <v>71</v>
      </c>
      <c r="M8" s="26" t="s">
        <v>122</v>
      </c>
      <c r="N8" s="26"/>
      <c r="O8" s="53"/>
      <c r="P8" s="36">
        <v>2800</v>
      </c>
      <c r="Q8" s="36"/>
      <c r="R8" s="36"/>
      <c r="S8" s="36"/>
      <c r="T8" s="36"/>
      <c r="U8" s="36"/>
      <c r="V8" s="36"/>
      <c r="W8" s="36"/>
      <c r="X8" s="36"/>
      <c r="Y8" s="36"/>
      <c r="Z8" s="36"/>
      <c r="AA8" s="36"/>
    </row>
    <row r="9" spans="1:27" ht="66">
      <c r="A9" s="8">
        <v>5</v>
      </c>
      <c r="B9" s="1" t="s">
        <v>69</v>
      </c>
      <c r="C9" s="8" t="s">
        <v>19</v>
      </c>
      <c r="D9" s="2" t="s">
        <v>251</v>
      </c>
      <c r="E9" s="1" t="s">
        <v>152</v>
      </c>
      <c r="F9" s="94">
        <f>45500+50000</f>
        <v>95500</v>
      </c>
      <c r="G9" s="94">
        <f t="shared" si="0"/>
        <v>0</v>
      </c>
      <c r="H9" s="94">
        <f t="shared" si="1"/>
        <v>95500</v>
      </c>
      <c r="I9" s="95">
        <f t="shared" si="2"/>
        <v>0</v>
      </c>
      <c r="J9" s="38" t="s">
        <v>59</v>
      </c>
      <c r="K9" s="69">
        <v>43663</v>
      </c>
      <c r="L9" s="1" t="s">
        <v>70</v>
      </c>
      <c r="M9" s="26" t="s">
        <v>121</v>
      </c>
      <c r="N9" s="74" t="s">
        <v>712</v>
      </c>
      <c r="O9" s="53"/>
      <c r="P9" s="36">
        <v>0</v>
      </c>
      <c r="Q9" s="36"/>
      <c r="R9" s="36"/>
      <c r="S9" s="36"/>
      <c r="T9" s="36">
        <v>1631</v>
      </c>
      <c r="U9" s="36">
        <v>47326</v>
      </c>
      <c r="V9" s="36">
        <v>46543</v>
      </c>
      <c r="W9" s="36"/>
      <c r="X9" s="36"/>
      <c r="Y9" s="36"/>
      <c r="Z9" s="36"/>
      <c r="AA9" s="36"/>
    </row>
    <row r="10" spans="1:27" ht="66">
      <c r="A10" s="8">
        <v>6</v>
      </c>
      <c r="B10" s="1" t="s">
        <v>72</v>
      </c>
      <c r="C10" s="8" t="s">
        <v>21</v>
      </c>
      <c r="D10" s="2" t="s">
        <v>585</v>
      </c>
      <c r="E10" s="1" t="s">
        <v>596</v>
      </c>
      <c r="F10" s="94">
        <f>24310</f>
        <v>24310</v>
      </c>
      <c r="G10" s="94">
        <f t="shared" si="0"/>
        <v>0</v>
      </c>
      <c r="H10" s="94">
        <f t="shared" si="1"/>
        <v>24310</v>
      </c>
      <c r="I10" s="95">
        <f t="shared" si="2"/>
        <v>0</v>
      </c>
      <c r="J10" s="38" t="s">
        <v>59</v>
      </c>
      <c r="K10" s="69"/>
      <c r="L10" s="1" t="s">
        <v>215</v>
      </c>
      <c r="M10" s="26" t="s">
        <v>123</v>
      </c>
      <c r="N10" s="26"/>
      <c r="O10" s="53"/>
      <c r="P10" s="36">
        <v>4500</v>
      </c>
      <c r="Q10" s="36"/>
      <c r="R10" s="36">
        <v>4960</v>
      </c>
      <c r="S10" s="36"/>
      <c r="T10" s="36">
        <v>12600</v>
      </c>
      <c r="U10" s="36">
        <v>2250</v>
      </c>
      <c r="V10" s="36"/>
      <c r="W10" s="36"/>
      <c r="X10" s="36"/>
      <c r="Y10" s="36"/>
      <c r="Z10" s="36"/>
      <c r="AA10" s="36"/>
    </row>
    <row r="11" spans="1:27" ht="49.5">
      <c r="A11" s="8">
        <v>7</v>
      </c>
      <c r="B11" s="1"/>
      <c r="C11" s="8" t="s">
        <v>21</v>
      </c>
      <c r="D11" s="2" t="s">
        <v>584</v>
      </c>
      <c r="E11" s="1" t="s">
        <v>586</v>
      </c>
      <c r="F11" s="94">
        <v>3000</v>
      </c>
      <c r="G11" s="94">
        <f t="shared" si="0"/>
        <v>0</v>
      </c>
      <c r="H11" s="94">
        <f t="shared" si="1"/>
        <v>3000</v>
      </c>
      <c r="I11" s="95">
        <f t="shared" si="2"/>
        <v>0</v>
      </c>
      <c r="J11" s="38"/>
      <c r="K11" s="69"/>
      <c r="L11" s="1"/>
      <c r="M11" s="26" t="s">
        <v>123</v>
      </c>
      <c r="N11" s="26"/>
      <c r="O11" s="53"/>
      <c r="P11" s="36"/>
      <c r="Q11" s="36"/>
      <c r="R11" s="36"/>
      <c r="S11" s="36"/>
      <c r="T11" s="36"/>
      <c r="U11" s="36"/>
      <c r="V11" s="36">
        <v>3000</v>
      </c>
      <c r="W11" s="36"/>
      <c r="X11" s="36"/>
      <c r="Y11" s="36"/>
      <c r="Z11" s="36"/>
      <c r="AA11" s="36"/>
    </row>
    <row r="12" spans="1:27" ht="66">
      <c r="A12" s="8">
        <v>8</v>
      </c>
      <c r="B12" s="1" t="s">
        <v>75</v>
      </c>
      <c r="C12" s="8" t="s">
        <v>22</v>
      </c>
      <c r="D12" s="2" t="s">
        <v>77</v>
      </c>
      <c r="E12" s="1" t="s">
        <v>154</v>
      </c>
      <c r="F12" s="94">
        <v>18100</v>
      </c>
      <c r="G12" s="94">
        <f t="shared" si="0"/>
        <v>386</v>
      </c>
      <c r="H12" s="94">
        <f t="shared" si="1"/>
        <v>18100</v>
      </c>
      <c r="I12" s="95">
        <f t="shared" si="2"/>
        <v>0</v>
      </c>
      <c r="J12" s="38">
        <v>1080930</v>
      </c>
      <c r="K12" s="69"/>
      <c r="L12" s="1" t="s">
        <v>76</v>
      </c>
      <c r="M12" s="26" t="s">
        <v>121</v>
      </c>
      <c r="N12" s="26"/>
      <c r="O12" s="53"/>
      <c r="P12" s="36">
        <v>3714</v>
      </c>
      <c r="Q12" s="36"/>
      <c r="R12" s="36"/>
      <c r="S12" s="36">
        <v>14000</v>
      </c>
      <c r="T12" s="36"/>
      <c r="U12" s="36"/>
      <c r="V12" s="36"/>
      <c r="W12" s="36">
        <v>386</v>
      </c>
      <c r="X12" s="36"/>
      <c r="Y12" s="36"/>
      <c r="Z12" s="36"/>
      <c r="AA12" s="36"/>
    </row>
    <row r="13" spans="1:27" ht="66">
      <c r="A13" s="8">
        <v>9</v>
      </c>
      <c r="B13" s="1" t="s">
        <v>23</v>
      </c>
      <c r="C13" s="8" t="s">
        <v>24</v>
      </c>
      <c r="D13" s="2" t="s">
        <v>80</v>
      </c>
      <c r="E13" s="1" t="s">
        <v>597</v>
      </c>
      <c r="F13" s="94">
        <v>4885</v>
      </c>
      <c r="G13" s="94">
        <f t="shared" si="0"/>
        <v>0</v>
      </c>
      <c r="H13" s="94">
        <f t="shared" si="1"/>
        <v>4885</v>
      </c>
      <c r="I13" s="95">
        <f t="shared" si="2"/>
        <v>0</v>
      </c>
      <c r="J13" s="38" t="s">
        <v>79</v>
      </c>
      <c r="K13" s="69">
        <v>43704</v>
      </c>
      <c r="L13" s="1" t="s">
        <v>622</v>
      </c>
      <c r="M13" s="26" t="s">
        <v>121</v>
      </c>
      <c r="N13" s="26"/>
      <c r="O13" s="53"/>
      <c r="P13" s="36">
        <v>0</v>
      </c>
      <c r="Q13" s="36"/>
      <c r="R13" s="36"/>
      <c r="S13" s="36"/>
      <c r="T13" s="36"/>
      <c r="U13" s="36">
        <v>4885</v>
      </c>
      <c r="V13" s="36"/>
      <c r="W13" s="36"/>
      <c r="X13" s="36"/>
      <c r="Y13" s="36"/>
      <c r="Z13" s="36"/>
      <c r="AA13" s="36"/>
    </row>
    <row r="14" spans="1:27" ht="66">
      <c r="A14" s="8">
        <v>10</v>
      </c>
      <c r="B14" s="1" t="s">
        <v>82</v>
      </c>
      <c r="C14" s="8" t="s">
        <v>25</v>
      </c>
      <c r="D14" s="12" t="s">
        <v>81</v>
      </c>
      <c r="E14" s="1" t="s">
        <v>84</v>
      </c>
      <c r="F14" s="94">
        <v>10273</v>
      </c>
      <c r="G14" s="94">
        <f t="shared" si="0"/>
        <v>3669</v>
      </c>
      <c r="H14" s="94">
        <f t="shared" si="1"/>
        <v>10273</v>
      </c>
      <c r="I14" s="95">
        <f t="shared" si="2"/>
        <v>0</v>
      </c>
      <c r="J14" s="38" t="s">
        <v>59</v>
      </c>
      <c r="K14" s="69">
        <v>43704</v>
      </c>
      <c r="L14" s="1" t="s">
        <v>621</v>
      </c>
      <c r="M14" s="26" t="s">
        <v>121</v>
      </c>
      <c r="N14" s="26"/>
      <c r="O14" s="53"/>
      <c r="P14" s="36">
        <v>0</v>
      </c>
      <c r="Q14" s="36"/>
      <c r="R14" s="36"/>
      <c r="S14" s="36"/>
      <c r="T14" s="36"/>
      <c r="U14" s="36">
        <v>6604</v>
      </c>
      <c r="V14" s="36"/>
      <c r="W14" s="36">
        <v>3669</v>
      </c>
      <c r="X14" s="36"/>
      <c r="Y14" s="36"/>
      <c r="Z14" s="36"/>
      <c r="AA14" s="36"/>
    </row>
    <row r="15" spans="1:27" ht="82.5">
      <c r="A15" s="8">
        <v>11</v>
      </c>
      <c r="B15" s="1" t="s">
        <v>90</v>
      </c>
      <c r="C15" s="8" t="s">
        <v>26</v>
      </c>
      <c r="D15" s="2" t="s">
        <v>171</v>
      </c>
      <c r="E15" s="1" t="s">
        <v>174</v>
      </c>
      <c r="F15" s="94">
        <v>93600</v>
      </c>
      <c r="G15" s="94">
        <f t="shared" si="0"/>
        <v>0</v>
      </c>
      <c r="H15" s="94">
        <f t="shared" si="1"/>
        <v>93600</v>
      </c>
      <c r="I15" s="95">
        <f t="shared" si="2"/>
        <v>0</v>
      </c>
      <c r="J15" s="38" t="s">
        <v>59</v>
      </c>
      <c r="K15" s="69" t="s">
        <v>741</v>
      </c>
      <c r="L15" s="1" t="s">
        <v>216</v>
      </c>
      <c r="M15" s="26" t="s">
        <v>121</v>
      </c>
      <c r="N15" s="26"/>
      <c r="O15" s="53" t="s">
        <v>143</v>
      </c>
      <c r="P15" s="36">
        <v>91800</v>
      </c>
      <c r="Q15" s="36"/>
      <c r="R15" s="36"/>
      <c r="S15" s="36"/>
      <c r="T15" s="36"/>
      <c r="U15" s="36">
        <v>1800</v>
      </c>
      <c r="V15" s="36"/>
      <c r="W15" s="36"/>
      <c r="X15" s="36"/>
      <c r="Y15" s="36"/>
      <c r="Z15" s="36"/>
      <c r="AA15" s="36"/>
    </row>
    <row r="16" spans="1:27" ht="99">
      <c r="A16" s="8">
        <v>12</v>
      </c>
      <c r="B16" s="1" t="s">
        <v>91</v>
      </c>
      <c r="C16" s="8" t="s">
        <v>27</v>
      </c>
      <c r="D16" s="2" t="s">
        <v>617</v>
      </c>
      <c r="E16" s="1" t="s">
        <v>598</v>
      </c>
      <c r="F16" s="94">
        <v>1788</v>
      </c>
      <c r="G16" s="94">
        <f t="shared" si="0"/>
        <v>0</v>
      </c>
      <c r="H16" s="94">
        <f t="shared" si="1"/>
        <v>1788</v>
      </c>
      <c r="I16" s="95">
        <f t="shared" si="2"/>
        <v>0</v>
      </c>
      <c r="J16" s="38" t="s">
        <v>59</v>
      </c>
      <c r="K16" s="69" t="s">
        <v>741</v>
      </c>
      <c r="L16" s="1" t="s">
        <v>86</v>
      </c>
      <c r="M16" s="26" t="s">
        <v>121</v>
      </c>
      <c r="N16" s="26"/>
      <c r="O16" s="53" t="s">
        <v>143</v>
      </c>
      <c r="P16" s="36">
        <v>1756</v>
      </c>
      <c r="Q16" s="36"/>
      <c r="R16" s="36"/>
      <c r="S16" s="36"/>
      <c r="T16" s="36"/>
      <c r="U16" s="36">
        <v>32</v>
      </c>
      <c r="V16" s="36"/>
      <c r="W16" s="36"/>
      <c r="X16" s="36"/>
      <c r="Y16" s="36"/>
      <c r="Z16" s="36"/>
      <c r="AA16" s="36"/>
    </row>
    <row r="17" spans="1:27" ht="82.5">
      <c r="A17" s="8">
        <v>13</v>
      </c>
      <c r="B17" s="1" t="s">
        <v>91</v>
      </c>
      <c r="C17" s="8" t="s">
        <v>28</v>
      </c>
      <c r="D17" s="2" t="s">
        <v>698</v>
      </c>
      <c r="E17" s="1" t="s">
        <v>599</v>
      </c>
      <c r="F17" s="94">
        <v>28703</v>
      </c>
      <c r="G17" s="94">
        <f t="shared" si="0"/>
        <v>0</v>
      </c>
      <c r="H17" s="94">
        <f t="shared" si="1"/>
        <v>7065</v>
      </c>
      <c r="I17" s="95">
        <f t="shared" si="2"/>
        <v>21638</v>
      </c>
      <c r="J17" s="38" t="s">
        <v>59</v>
      </c>
      <c r="K17" s="69"/>
      <c r="L17" s="1" t="s">
        <v>87</v>
      </c>
      <c r="M17" s="26" t="s">
        <v>121</v>
      </c>
      <c r="N17" s="26"/>
      <c r="O17" s="53"/>
      <c r="P17" s="36">
        <v>0</v>
      </c>
      <c r="Q17" s="36"/>
      <c r="R17" s="36">
        <v>7065</v>
      </c>
      <c r="S17" s="36"/>
      <c r="T17" s="36"/>
      <c r="U17" s="36"/>
      <c r="V17" s="36"/>
      <c r="W17" s="36"/>
      <c r="X17" s="36"/>
      <c r="Y17" s="36"/>
      <c r="Z17" s="36"/>
      <c r="AA17" s="36"/>
    </row>
    <row r="18" spans="1:27" ht="99">
      <c r="A18" s="8">
        <v>14</v>
      </c>
      <c r="B18" s="1" t="s">
        <v>91</v>
      </c>
      <c r="C18" s="8" t="s">
        <v>29</v>
      </c>
      <c r="D18" s="2" t="s">
        <v>207</v>
      </c>
      <c r="E18" s="1" t="s">
        <v>599</v>
      </c>
      <c r="F18" s="94">
        <f>33000</f>
        <v>33000</v>
      </c>
      <c r="G18" s="94">
        <f t="shared" si="0"/>
        <v>0</v>
      </c>
      <c r="H18" s="94">
        <f t="shared" si="1"/>
        <v>23828</v>
      </c>
      <c r="I18" s="95">
        <f t="shared" si="2"/>
        <v>9172</v>
      </c>
      <c r="J18" s="38" t="s">
        <v>59</v>
      </c>
      <c r="K18" s="69"/>
      <c r="L18" s="1"/>
      <c r="M18" s="26" t="s">
        <v>368</v>
      </c>
      <c r="N18" s="26"/>
      <c r="O18" s="53"/>
      <c r="P18" s="36">
        <v>0</v>
      </c>
      <c r="Q18" s="36"/>
      <c r="R18" s="36"/>
      <c r="S18" s="36"/>
      <c r="T18" s="36"/>
      <c r="U18" s="36"/>
      <c r="V18" s="36">
        <v>23828</v>
      </c>
      <c r="W18" s="36"/>
      <c r="X18" s="36"/>
      <c r="Y18" s="36"/>
      <c r="Z18" s="36"/>
      <c r="AA18" s="36"/>
    </row>
    <row r="19" spans="1:27" ht="66">
      <c r="A19" s="8">
        <v>15</v>
      </c>
      <c r="B19" s="1" t="s">
        <v>91</v>
      </c>
      <c r="C19" s="8" t="s">
        <v>29</v>
      </c>
      <c r="D19" s="2" t="s">
        <v>714</v>
      </c>
      <c r="E19" s="1" t="s">
        <v>599</v>
      </c>
      <c r="F19" s="94">
        <v>20000</v>
      </c>
      <c r="G19" s="94">
        <f t="shared" si="0"/>
        <v>0</v>
      </c>
      <c r="H19" s="94">
        <f t="shared" si="1"/>
        <v>20000</v>
      </c>
      <c r="I19" s="95">
        <f t="shared" si="2"/>
        <v>0</v>
      </c>
      <c r="J19" s="38" t="s">
        <v>59</v>
      </c>
      <c r="K19" s="69">
        <v>43671</v>
      </c>
      <c r="L19" s="1" t="s">
        <v>715</v>
      </c>
      <c r="M19" s="26" t="s">
        <v>121</v>
      </c>
      <c r="N19" s="74" t="s">
        <v>719</v>
      </c>
      <c r="O19" s="53"/>
      <c r="P19" s="36"/>
      <c r="Q19" s="36"/>
      <c r="R19" s="36">
        <v>2038</v>
      </c>
      <c r="S19" s="36"/>
      <c r="T19" s="36">
        <v>6115</v>
      </c>
      <c r="U19" s="36"/>
      <c r="V19" s="36">
        <v>11847</v>
      </c>
      <c r="W19" s="36"/>
      <c r="X19" s="36"/>
      <c r="Y19" s="36"/>
      <c r="Z19" s="36"/>
      <c r="AA19" s="36"/>
    </row>
    <row r="20" spans="1:27" ht="82.5">
      <c r="A20" s="8">
        <v>16</v>
      </c>
      <c r="B20" s="1" t="s">
        <v>94</v>
      </c>
      <c r="C20" s="8" t="s">
        <v>30</v>
      </c>
      <c r="D20" s="11" t="s">
        <v>93</v>
      </c>
      <c r="E20" s="1" t="s">
        <v>96</v>
      </c>
      <c r="F20" s="94">
        <v>120000</v>
      </c>
      <c r="G20" s="94">
        <f t="shared" si="0"/>
        <v>108797</v>
      </c>
      <c r="H20" s="94">
        <f t="shared" si="1"/>
        <v>120000</v>
      </c>
      <c r="I20" s="95">
        <f t="shared" si="2"/>
        <v>0</v>
      </c>
      <c r="J20" s="38" t="s">
        <v>59</v>
      </c>
      <c r="K20" s="69">
        <v>43678</v>
      </c>
      <c r="L20" s="1" t="s">
        <v>95</v>
      </c>
      <c r="M20" s="26" t="s">
        <v>121</v>
      </c>
      <c r="N20" s="26"/>
      <c r="O20" s="53"/>
      <c r="P20" s="36">
        <v>0</v>
      </c>
      <c r="Q20" s="36"/>
      <c r="R20" s="36"/>
      <c r="S20" s="36"/>
      <c r="T20" s="36"/>
      <c r="U20" s="36"/>
      <c r="V20" s="36">
        <v>11203</v>
      </c>
      <c r="W20" s="36">
        <v>108797</v>
      </c>
      <c r="X20" s="36"/>
      <c r="Y20" s="36"/>
      <c r="Z20" s="36"/>
      <c r="AA20" s="36"/>
    </row>
    <row r="21" spans="1:27" ht="99">
      <c r="A21" s="8">
        <v>17</v>
      </c>
      <c r="B21" s="1" t="s">
        <v>497</v>
      </c>
      <c r="C21" s="8" t="s">
        <v>435</v>
      </c>
      <c r="D21" s="2" t="s">
        <v>541</v>
      </c>
      <c r="E21" s="1" t="s">
        <v>600</v>
      </c>
      <c r="F21" s="94">
        <f>140216-26400+275400</f>
        <v>389216</v>
      </c>
      <c r="G21" s="94">
        <f t="shared" si="0"/>
        <v>84415</v>
      </c>
      <c r="H21" s="94">
        <f t="shared" si="1"/>
        <v>389216</v>
      </c>
      <c r="I21" s="95">
        <f t="shared" si="2"/>
        <v>0</v>
      </c>
      <c r="J21" s="38" t="s">
        <v>59</v>
      </c>
      <c r="K21" s="69">
        <v>43685</v>
      </c>
      <c r="L21" s="1" t="s">
        <v>620</v>
      </c>
      <c r="M21" s="26" t="s">
        <v>121</v>
      </c>
      <c r="N21" s="26"/>
      <c r="O21" s="53"/>
      <c r="P21" s="36">
        <v>13412</v>
      </c>
      <c r="Q21" s="36"/>
      <c r="R21" s="36">
        <v>28091</v>
      </c>
      <c r="S21" s="36">
        <v>32588</v>
      </c>
      <c r="T21" s="36">
        <v>93711</v>
      </c>
      <c r="U21" s="36">
        <v>67425</v>
      </c>
      <c r="V21" s="36">
        <v>69574</v>
      </c>
      <c r="W21" s="36">
        <v>84415</v>
      </c>
      <c r="X21" s="36"/>
      <c r="Y21" s="36"/>
      <c r="Z21" s="36"/>
      <c r="AA21" s="36"/>
    </row>
    <row r="22" spans="1:27" ht="66">
      <c r="A22" s="8">
        <v>18</v>
      </c>
      <c r="B22" s="1" t="s">
        <v>11</v>
      </c>
      <c r="C22" s="8" t="s">
        <v>62</v>
      </c>
      <c r="D22" s="11" t="s">
        <v>13</v>
      </c>
      <c r="E22" s="1" t="s">
        <v>159</v>
      </c>
      <c r="F22" s="94">
        <v>363151</v>
      </c>
      <c r="G22" s="94">
        <f t="shared" si="0"/>
        <v>73582</v>
      </c>
      <c r="H22" s="94">
        <f t="shared" si="1"/>
        <v>363151</v>
      </c>
      <c r="I22" s="95">
        <f t="shared" si="2"/>
        <v>0</v>
      </c>
      <c r="J22" s="38" t="s">
        <v>59</v>
      </c>
      <c r="K22" s="69">
        <v>43685</v>
      </c>
      <c r="L22" s="1" t="s">
        <v>97</v>
      </c>
      <c r="M22" s="26" t="s">
        <v>121</v>
      </c>
      <c r="N22" s="63"/>
      <c r="O22" s="64" t="s">
        <v>301</v>
      </c>
      <c r="P22" s="36">
        <v>10550</v>
      </c>
      <c r="Q22" s="36"/>
      <c r="R22" s="36">
        <v>8806</v>
      </c>
      <c r="S22" s="36">
        <v>38229</v>
      </c>
      <c r="T22" s="36">
        <v>47182</v>
      </c>
      <c r="U22" s="36">
        <v>60083</v>
      </c>
      <c r="V22" s="36">
        <v>124719</v>
      </c>
      <c r="W22" s="36">
        <v>73582</v>
      </c>
      <c r="X22" s="36"/>
      <c r="Y22" s="36"/>
      <c r="Z22" s="36"/>
      <c r="AA22" s="36"/>
    </row>
    <row r="23" spans="1:27" ht="49.5">
      <c r="A23" s="8">
        <v>19</v>
      </c>
      <c r="B23" s="1" t="s">
        <v>100</v>
      </c>
      <c r="C23" s="8" t="s">
        <v>98</v>
      </c>
      <c r="D23" s="11" t="s">
        <v>99</v>
      </c>
      <c r="E23" s="1" t="s">
        <v>160</v>
      </c>
      <c r="F23" s="94">
        <v>10000</v>
      </c>
      <c r="G23" s="94">
        <f t="shared" si="0"/>
        <v>0</v>
      </c>
      <c r="H23" s="94">
        <f t="shared" si="1"/>
        <v>10000</v>
      </c>
      <c r="I23" s="95">
        <f t="shared" si="2"/>
        <v>0</v>
      </c>
      <c r="J23" s="38" t="s">
        <v>59</v>
      </c>
      <c r="K23" s="69"/>
      <c r="L23" s="1" t="s">
        <v>101</v>
      </c>
      <c r="M23" s="26" t="s">
        <v>124</v>
      </c>
      <c r="N23" s="74" t="s">
        <v>308</v>
      </c>
      <c r="O23" s="53"/>
      <c r="P23" s="36">
        <v>0</v>
      </c>
      <c r="Q23" s="36">
        <v>10000</v>
      </c>
      <c r="R23" s="36"/>
      <c r="S23" s="36"/>
      <c r="T23" s="36"/>
      <c r="U23" s="36"/>
      <c r="V23" s="36"/>
      <c r="W23" s="36"/>
      <c r="X23" s="36"/>
      <c r="Y23" s="36"/>
      <c r="Z23" s="36"/>
      <c r="AA23" s="36"/>
    </row>
    <row r="24" spans="1:27" ht="66">
      <c r="A24" s="8">
        <v>20</v>
      </c>
      <c r="B24" s="1" t="s">
        <v>725</v>
      </c>
      <c r="C24" s="8" t="s">
        <v>720</v>
      </c>
      <c r="D24" s="11" t="s">
        <v>721</v>
      </c>
      <c r="E24" s="1" t="s">
        <v>722</v>
      </c>
      <c r="F24" s="94">
        <v>216825</v>
      </c>
      <c r="G24" s="94">
        <f t="shared" si="0"/>
        <v>0</v>
      </c>
      <c r="H24" s="94">
        <f t="shared" si="1"/>
        <v>0</v>
      </c>
      <c r="I24" s="95">
        <f t="shared" si="2"/>
        <v>216825</v>
      </c>
      <c r="J24" s="38" t="s">
        <v>723</v>
      </c>
      <c r="K24" s="69"/>
      <c r="L24" s="1"/>
      <c r="M24" s="26" t="s">
        <v>57</v>
      </c>
      <c r="N24" s="74"/>
      <c r="O24" s="53"/>
      <c r="P24" s="36"/>
      <c r="Q24" s="36"/>
      <c r="R24" s="36"/>
      <c r="S24" s="36"/>
      <c r="T24" s="36"/>
      <c r="U24" s="36"/>
      <c r="V24" s="36"/>
      <c r="W24" s="36"/>
      <c r="X24" s="36"/>
      <c r="Y24" s="36"/>
      <c r="Z24" s="36"/>
      <c r="AA24" s="36"/>
    </row>
    <row r="25" spans="1:27" ht="132">
      <c r="A25" s="8">
        <v>21</v>
      </c>
      <c r="B25" s="1" t="s">
        <v>494</v>
      </c>
      <c r="C25" s="8" t="s">
        <v>437</v>
      </c>
      <c r="D25" s="11" t="s">
        <v>438</v>
      </c>
      <c r="E25" s="1" t="s">
        <v>440</v>
      </c>
      <c r="F25" s="94">
        <v>100000</v>
      </c>
      <c r="G25" s="94">
        <f t="shared" si="0"/>
        <v>0</v>
      </c>
      <c r="H25" s="94">
        <f t="shared" si="1"/>
        <v>100000</v>
      </c>
      <c r="I25" s="95">
        <f t="shared" si="2"/>
        <v>0</v>
      </c>
      <c r="J25" s="97" t="s">
        <v>441</v>
      </c>
      <c r="K25" s="101">
        <v>43643</v>
      </c>
      <c r="L25" s="1"/>
      <c r="M25" s="26" t="s">
        <v>123</v>
      </c>
      <c r="N25" s="101" t="s">
        <v>688</v>
      </c>
      <c r="O25" s="53"/>
      <c r="P25" s="36"/>
      <c r="Q25" s="36"/>
      <c r="R25" s="36"/>
      <c r="S25" s="36"/>
      <c r="T25" s="36">
        <v>57197</v>
      </c>
      <c r="U25" s="36">
        <v>42803</v>
      </c>
      <c r="V25" s="36"/>
      <c r="W25" s="36"/>
      <c r="X25" s="36"/>
      <c r="Y25" s="36"/>
      <c r="Z25" s="36"/>
      <c r="AA25" s="36"/>
    </row>
    <row r="26" spans="1:27" ht="148.5">
      <c r="A26" s="8">
        <v>22</v>
      </c>
      <c r="B26" s="1" t="s">
        <v>485</v>
      </c>
      <c r="C26" s="8" t="s">
        <v>437</v>
      </c>
      <c r="D26" s="11" t="s">
        <v>481</v>
      </c>
      <c r="E26" s="1" t="s">
        <v>484</v>
      </c>
      <c r="F26" s="94">
        <v>590000</v>
      </c>
      <c r="G26" s="94">
        <f t="shared" si="0"/>
        <v>0</v>
      </c>
      <c r="H26" s="94">
        <f t="shared" si="1"/>
        <v>590000</v>
      </c>
      <c r="I26" s="95">
        <f t="shared" si="2"/>
        <v>0</v>
      </c>
      <c r="J26" s="97" t="s">
        <v>482</v>
      </c>
      <c r="K26" s="69">
        <v>43601</v>
      </c>
      <c r="L26" s="1"/>
      <c r="M26" s="26" t="s">
        <v>57</v>
      </c>
      <c r="N26" s="74" t="s">
        <v>539</v>
      </c>
      <c r="O26" s="53"/>
      <c r="P26" s="36"/>
      <c r="Q26" s="36"/>
      <c r="R26" s="36"/>
      <c r="S26" s="36"/>
      <c r="T26" s="36">
        <v>590000</v>
      </c>
      <c r="U26" s="36"/>
      <c r="V26" s="36"/>
      <c r="W26" s="36"/>
      <c r="X26" s="36"/>
      <c r="Y26" s="36"/>
      <c r="Z26" s="36"/>
      <c r="AA26" s="36"/>
    </row>
    <row r="27" spans="1:27" ht="99">
      <c r="A27" s="8">
        <v>23</v>
      </c>
      <c r="B27" s="1" t="s">
        <v>647</v>
      </c>
      <c r="C27" s="8" t="s">
        <v>644</v>
      </c>
      <c r="D27" s="11" t="s">
        <v>645</v>
      </c>
      <c r="E27" s="1" t="s">
        <v>646</v>
      </c>
      <c r="F27" s="94">
        <v>20000</v>
      </c>
      <c r="G27" s="94">
        <f t="shared" si="0"/>
        <v>0</v>
      </c>
      <c r="H27" s="94">
        <f t="shared" si="1"/>
        <v>20000</v>
      </c>
      <c r="I27" s="95">
        <f t="shared" si="2"/>
        <v>0</v>
      </c>
      <c r="J27" s="97" t="s">
        <v>103</v>
      </c>
      <c r="K27" s="69">
        <v>43671</v>
      </c>
      <c r="L27" s="53"/>
      <c r="M27" s="99" t="s">
        <v>457</v>
      </c>
      <c r="N27" s="74" t="s">
        <v>713</v>
      </c>
      <c r="O27" s="53"/>
      <c r="P27" s="36"/>
      <c r="Q27" s="36"/>
      <c r="R27" s="36"/>
      <c r="S27" s="36"/>
      <c r="T27" s="36"/>
      <c r="U27" s="36"/>
      <c r="V27" s="36">
        <v>20000</v>
      </c>
      <c r="W27" s="36"/>
      <c r="X27" s="36"/>
      <c r="Y27" s="36"/>
      <c r="Z27" s="36"/>
      <c r="AA27" s="36"/>
    </row>
    <row r="28" spans="1:27" ht="115.5">
      <c r="A28" s="8">
        <v>24</v>
      </c>
      <c r="B28" s="1" t="s">
        <v>545</v>
      </c>
      <c r="C28" s="8" t="s">
        <v>542</v>
      </c>
      <c r="D28" s="11" t="s">
        <v>543</v>
      </c>
      <c r="E28" s="1" t="s">
        <v>544</v>
      </c>
      <c r="F28" s="94">
        <v>53181</v>
      </c>
      <c r="G28" s="94">
        <f t="shared" si="0"/>
        <v>6501</v>
      </c>
      <c r="H28" s="94">
        <f t="shared" si="1"/>
        <v>53181</v>
      </c>
      <c r="I28" s="95">
        <f t="shared" si="2"/>
        <v>0</v>
      </c>
      <c r="J28" s="97">
        <v>1080731</v>
      </c>
      <c r="K28" s="69">
        <v>43679</v>
      </c>
      <c r="L28" s="53" t="s">
        <v>601</v>
      </c>
      <c r="M28" s="26" t="s">
        <v>546</v>
      </c>
      <c r="N28" s="74"/>
      <c r="O28" s="53"/>
      <c r="P28" s="36"/>
      <c r="Q28" s="36"/>
      <c r="R28" s="36"/>
      <c r="S28" s="36"/>
      <c r="T28" s="36"/>
      <c r="U28" s="36">
        <v>35183</v>
      </c>
      <c r="V28" s="36">
        <v>11497</v>
      </c>
      <c r="W28" s="36">
        <v>6501</v>
      </c>
      <c r="X28" s="36"/>
      <c r="Y28" s="36"/>
      <c r="Z28" s="36"/>
      <c r="AA28" s="36"/>
    </row>
    <row r="29" spans="1:27" ht="99">
      <c r="A29" s="8">
        <v>25</v>
      </c>
      <c r="B29" s="1" t="s">
        <v>495</v>
      </c>
      <c r="C29" s="8" t="s">
        <v>442</v>
      </c>
      <c r="D29" s="11" t="s">
        <v>443</v>
      </c>
      <c r="E29" s="1" t="s">
        <v>444</v>
      </c>
      <c r="F29" s="94">
        <v>14000</v>
      </c>
      <c r="G29" s="94">
        <f t="shared" si="0"/>
        <v>0</v>
      </c>
      <c r="H29" s="94">
        <f t="shared" si="1"/>
        <v>14000</v>
      </c>
      <c r="I29" s="95">
        <f t="shared" si="2"/>
        <v>0</v>
      </c>
      <c r="J29" s="97" t="s">
        <v>446</v>
      </c>
      <c r="K29" s="69">
        <v>43641</v>
      </c>
      <c r="L29" s="1"/>
      <c r="M29" s="26" t="s">
        <v>445</v>
      </c>
      <c r="N29" s="74" t="s">
        <v>643</v>
      </c>
      <c r="O29" s="53"/>
      <c r="P29" s="36"/>
      <c r="Q29" s="36"/>
      <c r="R29" s="36"/>
      <c r="S29" s="36">
        <v>8400</v>
      </c>
      <c r="T29" s="36">
        <v>2800</v>
      </c>
      <c r="U29" s="36">
        <v>2800</v>
      </c>
      <c r="V29" s="36"/>
      <c r="W29" s="36"/>
      <c r="X29" s="36"/>
      <c r="Y29" s="36"/>
      <c r="Z29" s="36"/>
      <c r="AA29" s="36"/>
    </row>
    <row r="30" spans="1:27" ht="66">
      <c r="A30" s="8">
        <v>26</v>
      </c>
      <c r="B30" s="1" t="s">
        <v>744</v>
      </c>
      <c r="C30" s="8" t="s">
        <v>743</v>
      </c>
      <c r="D30" s="11" t="s">
        <v>760</v>
      </c>
      <c r="E30" s="1" t="s">
        <v>745</v>
      </c>
      <c r="F30" s="94">
        <v>3000</v>
      </c>
      <c r="G30" s="94">
        <f>W30</f>
        <v>3000</v>
      </c>
      <c r="H30" s="94">
        <f>SUM(P30:W30)</f>
        <v>3000</v>
      </c>
      <c r="I30" s="95">
        <f>F30-H30</f>
        <v>0</v>
      </c>
      <c r="J30" s="97">
        <v>1080731</v>
      </c>
      <c r="K30" s="69"/>
      <c r="L30" s="1"/>
      <c r="M30" s="26" t="s">
        <v>746</v>
      </c>
      <c r="N30" s="74"/>
      <c r="O30" s="53"/>
      <c r="P30" s="36"/>
      <c r="Q30" s="36"/>
      <c r="R30" s="36"/>
      <c r="S30" s="36"/>
      <c r="T30" s="36"/>
      <c r="U30" s="36"/>
      <c r="V30" s="36"/>
      <c r="W30" s="36">
        <v>3000</v>
      </c>
      <c r="X30" s="36"/>
      <c r="Y30" s="36"/>
      <c r="Z30" s="36"/>
      <c r="AA30" s="36"/>
    </row>
    <row r="31" spans="1:27" ht="82.5">
      <c r="A31" s="8">
        <v>27</v>
      </c>
      <c r="B31" s="1" t="s">
        <v>761</v>
      </c>
      <c r="C31" s="8" t="s">
        <v>747</v>
      </c>
      <c r="D31" s="11" t="s">
        <v>749</v>
      </c>
      <c r="E31" s="1" t="s">
        <v>748</v>
      </c>
      <c r="F31" s="94">
        <v>441585</v>
      </c>
      <c r="G31" s="94">
        <f>W31</f>
        <v>0</v>
      </c>
      <c r="H31" s="94">
        <f>SUM(P31:W31)</f>
        <v>0</v>
      </c>
      <c r="I31" s="95">
        <f>F31-H31</f>
        <v>441585</v>
      </c>
      <c r="J31" s="97" t="s">
        <v>750</v>
      </c>
      <c r="K31" s="69"/>
      <c r="L31" s="1"/>
      <c r="M31" s="26" t="s">
        <v>546</v>
      </c>
      <c r="N31" s="74"/>
      <c r="O31" s="53"/>
      <c r="P31" s="36"/>
      <c r="Q31" s="36"/>
      <c r="R31" s="36"/>
      <c r="S31" s="36"/>
      <c r="T31" s="36"/>
      <c r="U31" s="36"/>
      <c r="V31" s="36"/>
      <c r="W31" s="36"/>
      <c r="X31" s="36"/>
      <c r="Y31" s="36"/>
      <c r="Z31" s="36"/>
      <c r="AA31" s="36"/>
    </row>
    <row r="32" spans="1:27" ht="66">
      <c r="A32" s="8">
        <v>28</v>
      </c>
      <c r="B32" s="1"/>
      <c r="C32" s="8" t="s">
        <v>530</v>
      </c>
      <c r="D32" s="11" t="s">
        <v>532</v>
      </c>
      <c r="E32" s="1" t="s">
        <v>623</v>
      </c>
      <c r="F32" s="94">
        <v>4000</v>
      </c>
      <c r="G32" s="94">
        <f t="shared" si="0"/>
        <v>0</v>
      </c>
      <c r="H32" s="94">
        <f t="shared" si="1"/>
        <v>4000</v>
      </c>
      <c r="I32" s="95">
        <f t="shared" si="2"/>
        <v>0</v>
      </c>
      <c r="J32" s="97" t="s">
        <v>533</v>
      </c>
      <c r="K32" s="69">
        <v>43628</v>
      </c>
      <c r="L32" s="1"/>
      <c r="M32" s="26" t="s">
        <v>124</v>
      </c>
      <c r="N32" s="74" t="s">
        <v>638</v>
      </c>
      <c r="O32" s="53"/>
      <c r="P32" s="36"/>
      <c r="Q32" s="36"/>
      <c r="R32" s="36"/>
      <c r="S32" s="36"/>
      <c r="T32" s="36">
        <v>4000</v>
      </c>
      <c r="U32" s="36"/>
      <c r="V32" s="36"/>
      <c r="W32" s="36"/>
      <c r="X32" s="36"/>
      <c r="Y32" s="36"/>
      <c r="Z32" s="36"/>
      <c r="AA32" s="36"/>
    </row>
    <row r="33" spans="1:27" ht="82.5">
      <c r="A33" s="8">
        <v>29</v>
      </c>
      <c r="B33" s="1" t="s">
        <v>456</v>
      </c>
      <c r="C33" s="8" t="s">
        <v>447</v>
      </c>
      <c r="D33" s="11" t="s">
        <v>459</v>
      </c>
      <c r="E33" s="1" t="s">
        <v>455</v>
      </c>
      <c r="F33" s="94">
        <v>4000</v>
      </c>
      <c r="G33" s="94">
        <f t="shared" si="0"/>
        <v>0</v>
      </c>
      <c r="H33" s="94">
        <f t="shared" si="1"/>
        <v>4000</v>
      </c>
      <c r="I33" s="95">
        <f t="shared" si="2"/>
        <v>0</v>
      </c>
      <c r="J33" s="97" t="s">
        <v>454</v>
      </c>
      <c r="K33" s="69">
        <v>43607</v>
      </c>
      <c r="L33" s="1"/>
      <c r="M33" s="103" t="s">
        <v>127</v>
      </c>
      <c r="N33" s="74" t="s">
        <v>540</v>
      </c>
      <c r="O33" s="53"/>
      <c r="P33" s="36"/>
      <c r="Q33" s="36"/>
      <c r="R33" s="36"/>
      <c r="S33" s="36"/>
      <c r="T33" s="36">
        <v>4000</v>
      </c>
      <c r="U33" s="36"/>
      <c r="V33" s="36"/>
      <c r="W33" s="36"/>
      <c r="X33" s="36"/>
      <c r="Y33" s="36"/>
      <c r="Z33" s="36"/>
      <c r="AA33" s="36"/>
    </row>
    <row r="34" spans="1:27" ht="82.5">
      <c r="A34" s="8">
        <v>30</v>
      </c>
      <c r="B34" s="1" t="s">
        <v>496</v>
      </c>
      <c r="C34" s="8" t="s">
        <v>447</v>
      </c>
      <c r="D34" s="11" t="s">
        <v>696</v>
      </c>
      <c r="E34" s="1" t="s">
        <v>458</v>
      </c>
      <c r="F34" s="94">
        <v>347306</v>
      </c>
      <c r="G34" s="94">
        <f t="shared" si="0"/>
        <v>0</v>
      </c>
      <c r="H34" s="94">
        <f t="shared" si="1"/>
        <v>347306</v>
      </c>
      <c r="I34" s="95">
        <f t="shared" si="2"/>
        <v>0</v>
      </c>
      <c r="J34" s="97" t="s">
        <v>460</v>
      </c>
      <c r="K34" s="69">
        <v>43615</v>
      </c>
      <c r="L34" s="1"/>
      <c r="M34" s="99" t="s">
        <v>457</v>
      </c>
      <c r="N34" s="74" t="s">
        <v>587</v>
      </c>
      <c r="O34" s="53"/>
      <c r="P34" s="36"/>
      <c r="Q34" s="36"/>
      <c r="R34" s="36"/>
      <c r="S34" s="36"/>
      <c r="T34" s="36">
        <v>347306</v>
      </c>
      <c r="U34" s="36"/>
      <c r="V34" s="36"/>
      <c r="W34" s="36"/>
      <c r="X34" s="36"/>
      <c r="Y34" s="36"/>
      <c r="Z34" s="36"/>
      <c r="AA34" s="36"/>
    </row>
    <row r="35" spans="1:27" ht="82.5">
      <c r="A35" s="8">
        <v>31</v>
      </c>
      <c r="B35" s="1" t="s">
        <v>737</v>
      </c>
      <c r="C35" s="8" t="s">
        <v>701</v>
      </c>
      <c r="D35" s="11" t="s">
        <v>702</v>
      </c>
      <c r="E35" s="1" t="s">
        <v>703</v>
      </c>
      <c r="F35" s="94">
        <v>6184</v>
      </c>
      <c r="G35" s="94">
        <f t="shared" si="0"/>
        <v>0</v>
      </c>
      <c r="H35" s="94">
        <f t="shared" si="1"/>
        <v>6184</v>
      </c>
      <c r="I35" s="95">
        <f t="shared" si="2"/>
        <v>0</v>
      </c>
      <c r="J35" s="97" t="s">
        <v>446</v>
      </c>
      <c r="K35" s="69">
        <v>43657</v>
      </c>
      <c r="L35" s="1"/>
      <c r="M35" s="99" t="s">
        <v>457</v>
      </c>
      <c r="N35" s="74" t="s">
        <v>704</v>
      </c>
      <c r="O35" s="53"/>
      <c r="P35" s="36"/>
      <c r="Q35" s="36"/>
      <c r="R35" s="36"/>
      <c r="S35" s="36"/>
      <c r="T35" s="36"/>
      <c r="U35" s="36"/>
      <c r="V35" s="36">
        <v>6184</v>
      </c>
      <c r="W35" s="36"/>
      <c r="X35" s="36"/>
      <c r="Y35" s="36"/>
      <c r="Z35" s="36"/>
      <c r="AA35" s="36"/>
    </row>
    <row r="36" spans="1:27" ht="66">
      <c r="A36" s="8">
        <v>32</v>
      </c>
      <c r="B36" s="1" t="s">
        <v>552</v>
      </c>
      <c r="C36" s="8" t="s">
        <v>547</v>
      </c>
      <c r="D36" s="11" t="s">
        <v>548</v>
      </c>
      <c r="E36" s="1" t="s">
        <v>549</v>
      </c>
      <c r="F36" s="94">
        <v>93600</v>
      </c>
      <c r="G36" s="94">
        <f t="shared" si="0"/>
        <v>0</v>
      </c>
      <c r="H36" s="94">
        <f t="shared" si="1"/>
        <v>93600</v>
      </c>
      <c r="I36" s="95">
        <f t="shared" si="2"/>
        <v>0</v>
      </c>
      <c r="J36" s="97" t="s">
        <v>446</v>
      </c>
      <c r="K36" s="69">
        <v>43671</v>
      </c>
      <c r="L36" s="1"/>
      <c r="M36" s="26" t="s">
        <v>121</v>
      </c>
      <c r="N36" s="74"/>
      <c r="O36" s="53"/>
      <c r="P36" s="36"/>
      <c r="Q36" s="36"/>
      <c r="R36" s="36"/>
      <c r="S36" s="36"/>
      <c r="T36" s="36"/>
      <c r="U36" s="36">
        <v>49680</v>
      </c>
      <c r="V36" s="36">
        <v>43920</v>
      </c>
      <c r="W36" s="36"/>
      <c r="X36" s="36"/>
      <c r="Y36" s="36"/>
      <c r="Z36" s="36"/>
      <c r="AA36" s="36"/>
    </row>
    <row r="37" spans="1:27" ht="82.5">
      <c r="A37" s="8">
        <v>33</v>
      </c>
      <c r="B37" s="1" t="s">
        <v>552</v>
      </c>
      <c r="C37" s="8" t="s">
        <v>550</v>
      </c>
      <c r="D37" s="11" t="s">
        <v>697</v>
      </c>
      <c r="E37" s="1" t="s">
        <v>549</v>
      </c>
      <c r="F37" s="94">
        <v>1788</v>
      </c>
      <c r="G37" s="94">
        <f t="shared" si="0"/>
        <v>0</v>
      </c>
      <c r="H37" s="94">
        <f t="shared" si="1"/>
        <v>1788</v>
      </c>
      <c r="I37" s="95">
        <f t="shared" si="2"/>
        <v>0</v>
      </c>
      <c r="J37" s="97" t="s">
        <v>446</v>
      </c>
      <c r="K37" s="69">
        <v>43671</v>
      </c>
      <c r="L37" s="1"/>
      <c r="M37" s="26" t="s">
        <v>121</v>
      </c>
      <c r="N37" s="74"/>
      <c r="O37" s="53"/>
      <c r="P37" s="36"/>
      <c r="Q37" s="36"/>
      <c r="R37" s="36"/>
      <c r="S37" s="36"/>
      <c r="T37" s="36"/>
      <c r="U37" s="36">
        <v>952</v>
      </c>
      <c r="V37" s="36">
        <v>836</v>
      </c>
      <c r="W37" s="36"/>
      <c r="X37" s="36"/>
      <c r="Y37" s="36"/>
      <c r="Z37" s="36"/>
      <c r="AA37" s="36"/>
    </row>
    <row r="38" spans="1:27" ht="115.5">
      <c r="A38" s="8">
        <v>34</v>
      </c>
      <c r="B38" s="1" t="s">
        <v>453</v>
      </c>
      <c r="C38" s="8" t="s">
        <v>448</v>
      </c>
      <c r="D38" s="11" t="s">
        <v>636</v>
      </c>
      <c r="E38" s="1" t="s">
        <v>452</v>
      </c>
      <c r="F38" s="94">
        <v>843</v>
      </c>
      <c r="G38" s="94">
        <f t="shared" si="0"/>
        <v>0</v>
      </c>
      <c r="H38" s="94">
        <f t="shared" si="1"/>
        <v>843</v>
      </c>
      <c r="I38" s="95">
        <f t="shared" si="2"/>
        <v>0</v>
      </c>
      <c r="J38" s="97" t="s">
        <v>449</v>
      </c>
      <c r="K38" s="69"/>
      <c r="L38" s="1"/>
      <c r="M38" s="26" t="s">
        <v>121</v>
      </c>
      <c r="N38" s="74"/>
      <c r="O38" s="53"/>
      <c r="P38" s="36"/>
      <c r="Q38" s="36"/>
      <c r="R38" s="36">
        <v>843</v>
      </c>
      <c r="S38" s="36"/>
      <c r="T38" s="36"/>
      <c r="U38" s="36"/>
      <c r="V38" s="36"/>
      <c r="W38" s="36"/>
      <c r="X38" s="36"/>
      <c r="Y38" s="36"/>
      <c r="Z38" s="36"/>
      <c r="AA38" s="36"/>
    </row>
    <row r="39" spans="1:27" ht="115.5">
      <c r="A39" s="8">
        <v>35</v>
      </c>
      <c r="B39" s="1" t="s">
        <v>625</v>
      </c>
      <c r="C39" s="8" t="s">
        <v>448</v>
      </c>
      <c r="D39" s="11" t="s">
        <v>554</v>
      </c>
      <c r="E39" s="1" t="s">
        <v>556</v>
      </c>
      <c r="F39" s="94">
        <v>40000</v>
      </c>
      <c r="G39" s="94">
        <f t="shared" si="0"/>
        <v>0</v>
      </c>
      <c r="H39" s="94">
        <f t="shared" si="1"/>
        <v>2669</v>
      </c>
      <c r="I39" s="95">
        <f t="shared" si="2"/>
        <v>37331</v>
      </c>
      <c r="J39" s="97">
        <v>1080731</v>
      </c>
      <c r="K39" s="69"/>
      <c r="L39" s="1"/>
      <c r="M39" s="26" t="s">
        <v>368</v>
      </c>
      <c r="N39" s="74"/>
      <c r="O39" s="53"/>
      <c r="P39" s="36"/>
      <c r="Q39" s="36"/>
      <c r="R39" s="36"/>
      <c r="S39" s="36"/>
      <c r="T39" s="36"/>
      <c r="U39" s="36"/>
      <c r="V39" s="36">
        <v>2669</v>
      </c>
      <c r="W39" s="36"/>
      <c r="X39" s="36"/>
      <c r="Y39" s="36"/>
      <c r="Z39" s="36"/>
      <c r="AA39" s="36"/>
    </row>
    <row r="40" spans="1:27" ht="49.5">
      <c r="A40" s="8">
        <v>36</v>
      </c>
      <c r="B40" s="1" t="s">
        <v>729</v>
      </c>
      <c r="C40" s="8" t="s">
        <v>726</v>
      </c>
      <c r="D40" s="11" t="s">
        <v>738</v>
      </c>
      <c r="E40" s="1" t="s">
        <v>727</v>
      </c>
      <c r="F40" s="94">
        <v>21000</v>
      </c>
      <c r="G40" s="94">
        <f t="shared" si="0"/>
        <v>21000</v>
      </c>
      <c r="H40" s="94">
        <f t="shared" si="1"/>
        <v>21000</v>
      </c>
      <c r="I40" s="95">
        <f t="shared" si="2"/>
        <v>0</v>
      </c>
      <c r="J40" s="97" t="s">
        <v>730</v>
      </c>
      <c r="K40" s="69"/>
      <c r="L40" s="1"/>
      <c r="M40" s="26" t="s">
        <v>121</v>
      </c>
      <c r="N40" s="74"/>
      <c r="O40" s="53"/>
      <c r="P40" s="36"/>
      <c r="Q40" s="36"/>
      <c r="R40" s="36"/>
      <c r="S40" s="36"/>
      <c r="T40" s="36"/>
      <c r="U40" s="36"/>
      <c r="V40" s="36"/>
      <c r="W40" s="36">
        <v>21000</v>
      </c>
      <c r="X40" s="36"/>
      <c r="Y40" s="36"/>
      <c r="Z40" s="36"/>
      <c r="AA40" s="36"/>
    </row>
    <row r="41" spans="1:27" ht="66">
      <c r="A41" s="8">
        <v>37</v>
      </c>
      <c r="B41" s="1" t="s">
        <v>561</v>
      </c>
      <c r="C41" s="8" t="s">
        <v>557</v>
      </c>
      <c r="D41" s="11" t="s">
        <v>558</v>
      </c>
      <c r="E41" s="1" t="s">
        <v>560</v>
      </c>
      <c r="F41" s="94">
        <v>5000</v>
      </c>
      <c r="G41" s="94">
        <f t="shared" si="0"/>
        <v>0</v>
      </c>
      <c r="H41" s="94">
        <f t="shared" si="1"/>
        <v>5000</v>
      </c>
      <c r="I41" s="95">
        <f t="shared" si="2"/>
        <v>0</v>
      </c>
      <c r="J41" s="97" t="s">
        <v>559</v>
      </c>
      <c r="K41" s="69">
        <v>43626</v>
      </c>
      <c r="L41" s="1"/>
      <c r="M41" s="99" t="s">
        <v>121</v>
      </c>
      <c r="N41" s="74" t="s">
        <v>637</v>
      </c>
      <c r="O41" s="53"/>
      <c r="P41" s="36"/>
      <c r="Q41" s="36"/>
      <c r="R41" s="36"/>
      <c r="S41" s="36"/>
      <c r="T41" s="36"/>
      <c r="U41" s="36">
        <v>5000</v>
      </c>
      <c r="V41" s="36"/>
      <c r="W41" s="36"/>
      <c r="X41" s="36"/>
      <c r="Y41" s="36"/>
      <c r="Z41" s="36"/>
      <c r="AA41" s="36"/>
    </row>
    <row r="42" spans="1:27" ht="82.5">
      <c r="A42" s="8">
        <v>38</v>
      </c>
      <c r="B42" s="1" t="s">
        <v>463</v>
      </c>
      <c r="C42" s="8" t="s">
        <v>461</v>
      </c>
      <c r="D42" s="11" t="s">
        <v>500</v>
      </c>
      <c r="E42" s="1" t="s">
        <v>462</v>
      </c>
      <c r="F42" s="94">
        <v>30000</v>
      </c>
      <c r="G42" s="94">
        <f t="shared" si="0"/>
        <v>0</v>
      </c>
      <c r="H42" s="94">
        <f t="shared" si="1"/>
        <v>30000</v>
      </c>
      <c r="I42" s="95">
        <f t="shared" si="2"/>
        <v>0</v>
      </c>
      <c r="J42" s="97" t="s">
        <v>79</v>
      </c>
      <c r="K42" s="69">
        <v>43704</v>
      </c>
      <c r="L42" s="1"/>
      <c r="M42" s="99" t="s">
        <v>450</v>
      </c>
      <c r="N42" s="74"/>
      <c r="O42" s="53"/>
      <c r="P42" s="36"/>
      <c r="Q42" s="36"/>
      <c r="R42" s="36"/>
      <c r="S42" s="36"/>
      <c r="T42" s="36"/>
      <c r="U42" s="36">
        <v>30000</v>
      </c>
      <c r="V42" s="36"/>
      <c r="W42" s="36"/>
      <c r="X42" s="36"/>
      <c r="Y42" s="36"/>
      <c r="Z42" s="36"/>
      <c r="AA42" s="36"/>
    </row>
    <row r="43" spans="1:27" ht="66">
      <c r="A43" s="8">
        <v>39</v>
      </c>
      <c r="B43" s="1" t="s">
        <v>501</v>
      </c>
      <c r="C43" s="8" t="s">
        <v>486</v>
      </c>
      <c r="D43" s="11" t="s">
        <v>487</v>
      </c>
      <c r="E43" s="1" t="s">
        <v>488</v>
      </c>
      <c r="F43" s="94">
        <v>10000</v>
      </c>
      <c r="G43" s="94">
        <f t="shared" si="0"/>
        <v>0</v>
      </c>
      <c r="H43" s="94">
        <f t="shared" si="1"/>
        <v>10000</v>
      </c>
      <c r="I43" s="95">
        <f t="shared" si="2"/>
        <v>0</v>
      </c>
      <c r="J43" s="97" t="s">
        <v>482</v>
      </c>
      <c r="K43" s="69"/>
      <c r="L43" s="1"/>
      <c r="M43" s="99" t="s">
        <v>124</v>
      </c>
      <c r="N43" s="74"/>
      <c r="O43" s="53"/>
      <c r="P43" s="36"/>
      <c r="Q43" s="36"/>
      <c r="R43" s="36"/>
      <c r="S43" s="36"/>
      <c r="T43" s="36">
        <v>10000</v>
      </c>
      <c r="U43" s="36"/>
      <c r="V43" s="36"/>
      <c r="W43" s="36"/>
      <c r="X43" s="36"/>
      <c r="Y43" s="36"/>
      <c r="Z43" s="36"/>
      <c r="AA43" s="36"/>
    </row>
    <row r="44" spans="1:27" ht="181.5">
      <c r="A44" s="8">
        <v>40</v>
      </c>
      <c r="B44" s="1" t="s">
        <v>309</v>
      </c>
      <c r="C44" s="8" t="s">
        <v>310</v>
      </c>
      <c r="D44" s="11" t="s">
        <v>311</v>
      </c>
      <c r="E44" s="1" t="s">
        <v>312</v>
      </c>
      <c r="F44" s="94">
        <v>121</v>
      </c>
      <c r="G44" s="94">
        <f t="shared" si="0"/>
        <v>0</v>
      </c>
      <c r="H44" s="94">
        <f t="shared" si="1"/>
        <v>121</v>
      </c>
      <c r="I44" s="95">
        <f t="shared" si="2"/>
        <v>0</v>
      </c>
      <c r="J44" s="38" t="s">
        <v>59</v>
      </c>
      <c r="K44" s="69">
        <v>43550</v>
      </c>
      <c r="L44" s="1" t="s">
        <v>683</v>
      </c>
      <c r="M44" s="26" t="s">
        <v>122</v>
      </c>
      <c r="N44" s="26" t="s">
        <v>314</v>
      </c>
      <c r="O44" s="53"/>
      <c r="P44" s="36"/>
      <c r="Q44" s="36"/>
      <c r="R44" s="36">
        <v>121</v>
      </c>
      <c r="S44" s="36"/>
      <c r="T44" s="36"/>
      <c r="U44" s="36"/>
      <c r="V44" s="36"/>
      <c r="W44" s="36"/>
      <c r="X44" s="36"/>
      <c r="Y44" s="36"/>
      <c r="Z44" s="36"/>
      <c r="AA44" s="36"/>
    </row>
    <row r="45" spans="1:30" ht="82.5">
      <c r="A45" s="8">
        <v>41</v>
      </c>
      <c r="B45" s="1" t="s">
        <v>522</v>
      </c>
      <c r="C45" s="8" t="s">
        <v>523</v>
      </c>
      <c r="D45" s="11" t="s">
        <v>519</v>
      </c>
      <c r="E45" s="1" t="s">
        <v>520</v>
      </c>
      <c r="F45" s="94">
        <v>51795</v>
      </c>
      <c r="G45" s="94">
        <f t="shared" si="0"/>
        <v>0</v>
      </c>
      <c r="H45" s="94">
        <f t="shared" si="1"/>
        <v>51795</v>
      </c>
      <c r="I45" s="95">
        <f t="shared" si="2"/>
        <v>0</v>
      </c>
      <c r="J45" s="38" t="s">
        <v>521</v>
      </c>
      <c r="K45" s="69"/>
      <c r="L45" s="1"/>
      <c r="M45" s="26" t="s">
        <v>57</v>
      </c>
      <c r="N45" s="26"/>
      <c r="O45" s="53"/>
      <c r="P45" s="36"/>
      <c r="Q45" s="36"/>
      <c r="R45" s="36"/>
      <c r="S45" s="36"/>
      <c r="T45" s="36">
        <v>51795</v>
      </c>
      <c r="U45" s="36"/>
      <c r="V45" s="36"/>
      <c r="W45" s="36"/>
      <c r="X45" s="36"/>
      <c r="Y45" s="36"/>
      <c r="Z45" s="36"/>
      <c r="AA45" s="36"/>
      <c r="AB45" s="68"/>
      <c r="AC45" s="86"/>
      <c r="AD45" s="86"/>
    </row>
    <row r="46" spans="1:27" ht="82.5">
      <c r="A46" s="8">
        <v>42</v>
      </c>
      <c r="B46" s="1" t="s">
        <v>503</v>
      </c>
      <c r="C46" s="8" t="s">
        <v>316</v>
      </c>
      <c r="D46" s="11" t="s">
        <v>317</v>
      </c>
      <c r="E46" s="1" t="s">
        <v>731</v>
      </c>
      <c r="F46" s="94">
        <f>10800+15600+2800+10000</f>
        <v>39200</v>
      </c>
      <c r="G46" s="94">
        <f t="shared" si="0"/>
        <v>0</v>
      </c>
      <c r="H46" s="94">
        <f t="shared" si="1"/>
        <v>29200</v>
      </c>
      <c r="I46" s="95">
        <f t="shared" si="2"/>
        <v>10000</v>
      </c>
      <c r="J46" s="38" t="s">
        <v>103</v>
      </c>
      <c r="K46" s="69"/>
      <c r="L46" s="1"/>
      <c r="M46" s="26" t="s">
        <v>125</v>
      </c>
      <c r="N46" s="26"/>
      <c r="O46" s="53"/>
      <c r="P46" s="36"/>
      <c r="Q46" s="36"/>
      <c r="R46" s="36"/>
      <c r="S46" s="36">
        <v>4200</v>
      </c>
      <c r="T46" s="36"/>
      <c r="U46" s="36">
        <v>20000</v>
      </c>
      <c r="V46" s="36">
        <v>5000</v>
      </c>
      <c r="W46" s="36"/>
      <c r="X46" s="36"/>
      <c r="Y46" s="36"/>
      <c r="Z46" s="36"/>
      <c r="AA46" s="36"/>
    </row>
    <row r="47" spans="1:35" ht="82.5">
      <c r="A47" s="8">
        <v>43</v>
      </c>
      <c r="B47" s="1" t="s">
        <v>102</v>
      </c>
      <c r="C47" s="8" t="s">
        <v>38</v>
      </c>
      <c r="D47" s="11" t="s">
        <v>39</v>
      </c>
      <c r="E47" s="1" t="s">
        <v>731</v>
      </c>
      <c r="F47" s="94">
        <f>76558+AC47+AD47+AE47+AF47+AG47+AH47+AI47</f>
        <v>2427610</v>
      </c>
      <c r="G47" s="94">
        <f t="shared" si="0"/>
        <v>258049</v>
      </c>
      <c r="H47" s="94">
        <f t="shared" si="1"/>
        <v>1992407</v>
      </c>
      <c r="I47" s="95">
        <f t="shared" si="2"/>
        <v>435203</v>
      </c>
      <c r="J47" s="38" t="s">
        <v>103</v>
      </c>
      <c r="K47" s="69"/>
      <c r="L47" s="1" t="s">
        <v>588</v>
      </c>
      <c r="M47" s="26" t="s">
        <v>125</v>
      </c>
      <c r="N47" s="26"/>
      <c r="O47" s="53"/>
      <c r="P47" s="36">
        <v>274127</v>
      </c>
      <c r="Q47" s="36">
        <v>235848</v>
      </c>
      <c r="R47" s="36">
        <f>197569+38279</f>
        <v>235848</v>
      </c>
      <c r="S47" s="36">
        <v>235848</v>
      </c>
      <c r="T47" s="36">
        <v>235848</v>
      </c>
      <c r="U47" s="36">
        <v>258790</v>
      </c>
      <c r="V47" s="36">
        <v>258049</v>
      </c>
      <c r="W47" s="36">
        <v>258049</v>
      </c>
      <c r="X47" s="36"/>
      <c r="Y47" s="36"/>
      <c r="Z47" s="36"/>
      <c r="AA47" s="36"/>
      <c r="AB47" s="82">
        <v>274127</v>
      </c>
      <c r="AC47" s="83">
        <v>235848</v>
      </c>
      <c r="AD47" s="83">
        <v>235848</v>
      </c>
      <c r="AE47" s="83">
        <v>235848</v>
      </c>
      <c r="AF47" s="83">
        <v>244328</v>
      </c>
      <c r="AG47" s="83">
        <v>272785</v>
      </c>
      <c r="AH47" s="81">
        <v>258049</v>
      </c>
      <c r="AI47" s="81">
        <v>868346</v>
      </c>
    </row>
    <row r="48" spans="1:31" ht="82.5">
      <c r="A48" s="8">
        <v>44</v>
      </c>
      <c r="B48" s="1" t="s">
        <v>102</v>
      </c>
      <c r="C48" s="8" t="s">
        <v>221</v>
      </c>
      <c r="D48" s="11" t="s">
        <v>325</v>
      </c>
      <c r="E48" s="1" t="s">
        <v>731</v>
      </c>
      <c r="F48" s="94">
        <f>618440+647820+11831</f>
        <v>1278091</v>
      </c>
      <c r="G48" s="94">
        <f t="shared" si="0"/>
        <v>0</v>
      </c>
      <c r="H48" s="94">
        <f t="shared" si="1"/>
        <v>1166260</v>
      </c>
      <c r="I48" s="95">
        <f t="shared" si="2"/>
        <v>111831</v>
      </c>
      <c r="J48" s="38" t="s">
        <v>103</v>
      </c>
      <c r="K48" s="69"/>
      <c r="L48" s="1"/>
      <c r="M48" s="26" t="s">
        <v>125</v>
      </c>
      <c r="N48" s="26"/>
      <c r="O48" s="53"/>
      <c r="P48" s="36"/>
      <c r="Q48" s="36"/>
      <c r="R48" s="36"/>
      <c r="S48" s="36"/>
      <c r="T48" s="36"/>
      <c r="U48" s="36">
        <v>1166260</v>
      </c>
      <c r="V48" s="36"/>
      <c r="W48" s="36"/>
      <c r="X48" s="36"/>
      <c r="Y48" s="36"/>
      <c r="Z48" s="36"/>
      <c r="AA48" s="36"/>
      <c r="AB48" s="82"/>
      <c r="AC48" s="83"/>
      <c r="AD48" s="83"/>
      <c r="AE48" s="84"/>
    </row>
    <row r="49" spans="1:36" ht="82.5">
      <c r="A49" s="8">
        <v>45</v>
      </c>
      <c r="B49" s="1" t="s">
        <v>172</v>
      </c>
      <c r="C49" s="8" t="s">
        <v>40</v>
      </c>
      <c r="D49" s="11" t="s">
        <v>41</v>
      </c>
      <c r="E49" s="1" t="s">
        <v>732</v>
      </c>
      <c r="F49" s="94">
        <f>SUM(AB49:AJ49)</f>
        <v>500343</v>
      </c>
      <c r="G49" s="94">
        <f t="shared" si="0"/>
        <v>0</v>
      </c>
      <c r="H49" s="94">
        <f t="shared" si="1"/>
        <v>210343</v>
      </c>
      <c r="I49" s="95">
        <f t="shared" si="2"/>
        <v>290000</v>
      </c>
      <c r="J49" s="38" t="s">
        <v>103</v>
      </c>
      <c r="K49" s="69"/>
      <c r="L49" s="1"/>
      <c r="M49" s="26" t="s">
        <v>125</v>
      </c>
      <c r="N49" s="26"/>
      <c r="O49" s="53"/>
      <c r="P49" s="36">
        <v>0</v>
      </c>
      <c r="Q49" s="36"/>
      <c r="R49" s="36">
        <v>210343</v>
      </c>
      <c r="S49" s="36"/>
      <c r="T49" s="36"/>
      <c r="U49" s="36"/>
      <c r="V49" s="36"/>
      <c r="W49" s="36"/>
      <c r="X49" s="36"/>
      <c r="Y49" s="36"/>
      <c r="Z49" s="36"/>
      <c r="AA49" s="36"/>
      <c r="AB49" s="85"/>
      <c r="AC49" s="83">
        <v>300000</v>
      </c>
      <c r="AD49" s="4"/>
      <c r="AJ49" s="81">
        <v>200343</v>
      </c>
    </row>
    <row r="50" spans="1:34" ht="82.5">
      <c r="A50" s="8">
        <v>46</v>
      </c>
      <c r="B50" s="1" t="s">
        <v>208</v>
      </c>
      <c r="C50" s="8" t="s">
        <v>42</v>
      </c>
      <c r="D50" s="11" t="s">
        <v>43</v>
      </c>
      <c r="E50" s="1" t="s">
        <v>589</v>
      </c>
      <c r="F50" s="94">
        <f>SUM(AB50:AH50)</f>
        <v>564900</v>
      </c>
      <c r="G50" s="94">
        <f t="shared" si="0"/>
        <v>73000</v>
      </c>
      <c r="H50" s="94">
        <f t="shared" si="1"/>
        <v>564900</v>
      </c>
      <c r="I50" s="95">
        <f t="shared" si="2"/>
        <v>0</v>
      </c>
      <c r="J50" s="38" t="s">
        <v>103</v>
      </c>
      <c r="K50" s="69"/>
      <c r="L50" s="1" t="s">
        <v>604</v>
      </c>
      <c r="M50" s="26" t="s">
        <v>125</v>
      </c>
      <c r="N50" s="26" t="s">
        <v>335</v>
      </c>
      <c r="O50" s="53"/>
      <c r="P50" s="36">
        <v>249375</v>
      </c>
      <c r="Q50" s="36"/>
      <c r="R50" s="36"/>
      <c r="S50" s="36"/>
      <c r="T50" s="36"/>
      <c r="U50" s="36">
        <v>242525</v>
      </c>
      <c r="V50" s="36"/>
      <c r="W50" s="36">
        <v>73000</v>
      </c>
      <c r="X50" s="36"/>
      <c r="Y50" s="36"/>
      <c r="Z50" s="36"/>
      <c r="AA50" s="36"/>
      <c r="AB50" s="34">
        <v>249375</v>
      </c>
      <c r="AC50" s="4"/>
      <c r="AD50" s="4"/>
      <c r="AG50" s="81">
        <v>73000</v>
      </c>
      <c r="AH50" s="81">
        <v>242525</v>
      </c>
    </row>
    <row r="51" spans="1:30" ht="115.5">
      <c r="A51" s="8">
        <v>47</v>
      </c>
      <c r="B51" s="1" t="s">
        <v>652</v>
      </c>
      <c r="C51" s="8" t="s">
        <v>648</v>
      </c>
      <c r="D51" s="11" t="s">
        <v>649</v>
      </c>
      <c r="E51" s="1" t="s">
        <v>650</v>
      </c>
      <c r="F51" s="94">
        <v>2050</v>
      </c>
      <c r="G51" s="94">
        <f t="shared" si="0"/>
        <v>0</v>
      </c>
      <c r="H51" s="94">
        <f t="shared" si="1"/>
        <v>2050</v>
      </c>
      <c r="I51" s="95">
        <f t="shared" si="2"/>
        <v>0</v>
      </c>
      <c r="J51" s="38" t="s">
        <v>651</v>
      </c>
      <c r="K51" s="69">
        <v>43657</v>
      </c>
      <c r="L51" s="1"/>
      <c r="M51" s="99" t="s">
        <v>122</v>
      </c>
      <c r="N51" s="26" t="s">
        <v>708</v>
      </c>
      <c r="O51" s="53"/>
      <c r="P51" s="36"/>
      <c r="Q51" s="36"/>
      <c r="R51" s="36"/>
      <c r="S51" s="36"/>
      <c r="T51" s="36"/>
      <c r="U51" s="36">
        <v>2050</v>
      </c>
      <c r="V51" s="36"/>
      <c r="W51" s="36"/>
      <c r="X51" s="36"/>
      <c r="Y51" s="36"/>
      <c r="Z51" s="36"/>
      <c r="AA51" s="36"/>
      <c r="AB51" s="68"/>
      <c r="AC51" s="86"/>
      <c r="AD51" s="86"/>
    </row>
    <row r="52" spans="1:30" ht="82.5">
      <c r="A52" s="8">
        <v>48</v>
      </c>
      <c r="B52" s="1" t="s">
        <v>432</v>
      </c>
      <c r="C52" s="8" t="s">
        <v>336</v>
      </c>
      <c r="D52" s="11" t="s">
        <v>337</v>
      </c>
      <c r="E52" s="1" t="s">
        <v>338</v>
      </c>
      <c r="F52" s="94">
        <v>34344</v>
      </c>
      <c r="G52" s="94">
        <f t="shared" si="0"/>
        <v>0</v>
      </c>
      <c r="H52" s="94">
        <f t="shared" si="1"/>
        <v>34344</v>
      </c>
      <c r="I52" s="95">
        <f t="shared" si="2"/>
        <v>0</v>
      </c>
      <c r="J52" s="38" t="s">
        <v>103</v>
      </c>
      <c r="K52" s="69">
        <v>43592</v>
      </c>
      <c r="L52" s="1"/>
      <c r="M52" s="26" t="s">
        <v>57</v>
      </c>
      <c r="N52" s="26" t="s">
        <v>538</v>
      </c>
      <c r="O52" s="53"/>
      <c r="P52" s="36"/>
      <c r="Q52" s="36"/>
      <c r="R52" s="36"/>
      <c r="S52" s="36"/>
      <c r="T52" s="36">
        <v>34344</v>
      </c>
      <c r="U52" s="36"/>
      <c r="V52" s="36"/>
      <c r="W52" s="36"/>
      <c r="X52" s="36"/>
      <c r="Y52" s="36"/>
      <c r="Z52" s="36"/>
      <c r="AA52" s="36"/>
      <c r="AB52" s="68"/>
      <c r="AC52" s="86"/>
      <c r="AD52" s="86"/>
    </row>
    <row r="53" spans="1:30" ht="115.5">
      <c r="A53" s="8">
        <v>49</v>
      </c>
      <c r="B53" s="1" t="s">
        <v>684</v>
      </c>
      <c r="C53" s="8" t="s">
        <v>653</v>
      </c>
      <c r="D53" s="11" t="s">
        <v>654</v>
      </c>
      <c r="E53" s="1" t="s">
        <v>655</v>
      </c>
      <c r="F53" s="94">
        <v>6000</v>
      </c>
      <c r="G53" s="94">
        <f t="shared" si="0"/>
        <v>0</v>
      </c>
      <c r="H53" s="94">
        <f t="shared" si="1"/>
        <v>6000</v>
      </c>
      <c r="I53" s="95">
        <f t="shared" si="2"/>
        <v>0</v>
      </c>
      <c r="J53" s="38" t="s">
        <v>103</v>
      </c>
      <c r="K53" s="69"/>
      <c r="L53" s="1"/>
      <c r="M53" s="99" t="s">
        <v>125</v>
      </c>
      <c r="N53" s="26"/>
      <c r="O53" s="53"/>
      <c r="P53" s="36"/>
      <c r="Q53" s="36"/>
      <c r="R53" s="36"/>
      <c r="S53" s="36"/>
      <c r="T53" s="36"/>
      <c r="U53" s="36">
        <v>6000</v>
      </c>
      <c r="V53" s="36"/>
      <c r="W53" s="36"/>
      <c r="X53" s="36"/>
      <c r="Y53" s="36"/>
      <c r="Z53" s="36"/>
      <c r="AA53" s="36"/>
      <c r="AB53" s="68"/>
      <c r="AC53" s="86"/>
      <c r="AD53" s="86"/>
    </row>
    <row r="54" spans="1:30" ht="99">
      <c r="A54" s="8">
        <v>50</v>
      </c>
      <c r="B54" s="1" t="s">
        <v>605</v>
      </c>
      <c r="C54" s="8" t="s">
        <v>518</v>
      </c>
      <c r="D54" s="11" t="s">
        <v>524</v>
      </c>
      <c r="E54" s="1" t="s">
        <v>525</v>
      </c>
      <c r="F54" s="94">
        <v>2000</v>
      </c>
      <c r="G54" s="94">
        <f t="shared" si="0"/>
        <v>0</v>
      </c>
      <c r="H54" s="94">
        <f t="shared" si="1"/>
        <v>2000</v>
      </c>
      <c r="I54" s="95">
        <f t="shared" si="2"/>
        <v>0</v>
      </c>
      <c r="J54" s="38">
        <v>10803</v>
      </c>
      <c r="K54" s="69"/>
      <c r="L54" s="1"/>
      <c r="M54" s="99" t="s">
        <v>345</v>
      </c>
      <c r="N54" s="26"/>
      <c r="O54" s="53"/>
      <c r="P54" s="36"/>
      <c r="Q54" s="36"/>
      <c r="R54" s="36"/>
      <c r="S54" s="36"/>
      <c r="T54" s="36">
        <v>2000</v>
      </c>
      <c r="U54" s="36"/>
      <c r="V54" s="36"/>
      <c r="W54" s="36"/>
      <c r="X54" s="36"/>
      <c r="Y54" s="36"/>
      <c r="Z54" s="36"/>
      <c r="AA54" s="36"/>
      <c r="AB54" s="68"/>
      <c r="AC54" s="86"/>
      <c r="AD54" s="86"/>
    </row>
    <row r="55" spans="1:30" ht="99">
      <c r="A55" s="8">
        <v>51</v>
      </c>
      <c r="B55" s="1" t="s">
        <v>659</v>
      </c>
      <c r="C55" s="8" t="s">
        <v>518</v>
      </c>
      <c r="D55" s="11" t="s">
        <v>656</v>
      </c>
      <c r="E55" s="1" t="s">
        <v>657</v>
      </c>
      <c r="F55" s="94">
        <v>5800</v>
      </c>
      <c r="G55" s="94">
        <f t="shared" si="0"/>
        <v>0</v>
      </c>
      <c r="H55" s="94">
        <f t="shared" si="1"/>
        <v>5800</v>
      </c>
      <c r="I55" s="95">
        <f t="shared" si="2"/>
        <v>0</v>
      </c>
      <c r="J55" s="97" t="s">
        <v>658</v>
      </c>
      <c r="K55" s="69"/>
      <c r="L55" s="1"/>
      <c r="M55" s="99" t="s">
        <v>345</v>
      </c>
      <c r="N55" s="26"/>
      <c r="O55" s="53"/>
      <c r="P55" s="36"/>
      <c r="Q55" s="36"/>
      <c r="R55" s="36"/>
      <c r="S55" s="36"/>
      <c r="T55" s="36"/>
      <c r="U55" s="36">
        <v>5800</v>
      </c>
      <c r="V55" s="36"/>
      <c r="W55" s="36"/>
      <c r="X55" s="36"/>
      <c r="Y55" s="36"/>
      <c r="Z55" s="36"/>
      <c r="AA55" s="36"/>
      <c r="AB55" s="68"/>
      <c r="AC55" s="86"/>
      <c r="AD55" s="86"/>
    </row>
    <row r="56" spans="1:30" ht="99">
      <c r="A56" s="8">
        <v>52</v>
      </c>
      <c r="B56" s="1" t="s">
        <v>505</v>
      </c>
      <c r="C56" s="8" t="s">
        <v>341</v>
      </c>
      <c r="D56" s="11" t="s">
        <v>342</v>
      </c>
      <c r="E56" s="1" t="s">
        <v>343</v>
      </c>
      <c r="F56" s="94">
        <v>16800</v>
      </c>
      <c r="G56" s="94">
        <f t="shared" si="0"/>
        <v>0</v>
      </c>
      <c r="H56" s="94">
        <f t="shared" si="1"/>
        <v>16800</v>
      </c>
      <c r="I56" s="95">
        <f t="shared" si="2"/>
        <v>0</v>
      </c>
      <c r="J56" s="38" t="s">
        <v>344</v>
      </c>
      <c r="K56" s="69">
        <v>43538</v>
      </c>
      <c r="L56" s="1"/>
      <c r="M56" s="26" t="s">
        <v>345</v>
      </c>
      <c r="N56" s="26" t="s">
        <v>346</v>
      </c>
      <c r="O56" s="53"/>
      <c r="P56" s="36"/>
      <c r="Q56" s="36"/>
      <c r="R56" s="36">
        <v>16800</v>
      </c>
      <c r="S56" s="36"/>
      <c r="T56" s="36"/>
      <c r="U56" s="36"/>
      <c r="V56" s="36"/>
      <c r="W56" s="36"/>
      <c r="X56" s="36"/>
      <c r="Y56" s="36"/>
      <c r="Z56" s="36"/>
      <c r="AA56" s="36"/>
      <c r="AB56" s="68"/>
      <c r="AC56" s="86"/>
      <c r="AD56" s="86"/>
    </row>
    <row r="57" spans="1:30" ht="82.5">
      <c r="A57" s="8">
        <v>53</v>
      </c>
      <c r="B57" s="1" t="s">
        <v>754</v>
      </c>
      <c r="C57" s="8" t="s">
        <v>751</v>
      </c>
      <c r="D57" s="11" t="s">
        <v>752</v>
      </c>
      <c r="E57" s="1" t="s">
        <v>753</v>
      </c>
      <c r="F57" s="94">
        <v>7000</v>
      </c>
      <c r="G57" s="94">
        <f>W57</f>
        <v>2500</v>
      </c>
      <c r="H57" s="94">
        <f>SUM(P57:W57)</f>
        <v>2500</v>
      </c>
      <c r="I57" s="95">
        <f>F57-H57</f>
        <v>4500</v>
      </c>
      <c r="J57" s="38">
        <v>1080731</v>
      </c>
      <c r="K57" s="69"/>
      <c r="L57" s="1"/>
      <c r="M57" s="26" t="s">
        <v>755</v>
      </c>
      <c r="N57" s="26"/>
      <c r="O57" s="53"/>
      <c r="P57" s="36"/>
      <c r="Q57" s="36"/>
      <c r="R57" s="36"/>
      <c r="S57" s="36"/>
      <c r="T57" s="36"/>
      <c r="U57" s="36"/>
      <c r="V57" s="36"/>
      <c r="W57" s="36">
        <v>2500</v>
      </c>
      <c r="X57" s="36"/>
      <c r="Y57" s="36"/>
      <c r="Z57" s="36"/>
      <c r="AA57" s="36"/>
      <c r="AB57" s="68"/>
      <c r="AC57" s="86"/>
      <c r="AD57" s="86"/>
    </row>
    <row r="58" spans="1:27" ht="148.5">
      <c r="A58" s="8">
        <v>54</v>
      </c>
      <c r="B58" s="1" t="s">
        <v>105</v>
      </c>
      <c r="C58" s="8" t="s">
        <v>31</v>
      </c>
      <c r="D58" s="1" t="s">
        <v>176</v>
      </c>
      <c r="E58" s="1" t="s">
        <v>606</v>
      </c>
      <c r="F58" s="94">
        <v>3681871</v>
      </c>
      <c r="G58" s="94">
        <f t="shared" si="0"/>
        <v>0</v>
      </c>
      <c r="H58" s="94">
        <f t="shared" si="1"/>
        <v>3681871</v>
      </c>
      <c r="I58" s="95">
        <f t="shared" si="2"/>
        <v>0</v>
      </c>
      <c r="J58" s="38">
        <v>1071231</v>
      </c>
      <c r="K58" s="69">
        <v>43599</v>
      </c>
      <c r="L58" s="1" t="s">
        <v>104</v>
      </c>
      <c r="M58" s="26" t="s">
        <v>57</v>
      </c>
      <c r="N58" s="26"/>
      <c r="O58" s="53" t="s">
        <v>144</v>
      </c>
      <c r="P58" s="36">
        <v>37122</v>
      </c>
      <c r="Q58" s="36"/>
      <c r="R58" s="36">
        <v>25079</v>
      </c>
      <c r="S58" s="36"/>
      <c r="T58" s="36">
        <v>3619670</v>
      </c>
      <c r="U58" s="36"/>
      <c r="V58" s="36"/>
      <c r="W58" s="36"/>
      <c r="X58" s="36"/>
      <c r="Y58" s="36"/>
      <c r="Z58" s="36"/>
      <c r="AA58" s="36"/>
    </row>
    <row r="59" spans="1:27" ht="99">
      <c r="A59" s="8">
        <v>55</v>
      </c>
      <c r="B59" s="1" t="s">
        <v>506</v>
      </c>
      <c r="C59" s="8" t="s">
        <v>32</v>
      </c>
      <c r="D59" s="1" t="s">
        <v>106</v>
      </c>
      <c r="E59" s="1" t="s">
        <v>607</v>
      </c>
      <c r="F59" s="94">
        <v>4600</v>
      </c>
      <c r="G59" s="94">
        <f t="shared" si="0"/>
        <v>0</v>
      </c>
      <c r="H59" s="94">
        <f t="shared" si="1"/>
        <v>4600</v>
      </c>
      <c r="I59" s="95">
        <f t="shared" si="2"/>
        <v>0</v>
      </c>
      <c r="J59" s="38">
        <v>1071231</v>
      </c>
      <c r="K59" s="69"/>
      <c r="L59" s="1" t="s">
        <v>700</v>
      </c>
      <c r="M59" s="26" t="s">
        <v>191</v>
      </c>
      <c r="N59" s="26"/>
      <c r="O59" s="53"/>
      <c r="P59" s="36">
        <v>0</v>
      </c>
      <c r="Q59" s="36">
        <v>4600</v>
      </c>
      <c r="R59" s="36"/>
      <c r="S59" s="36"/>
      <c r="T59" s="36"/>
      <c r="U59" s="36"/>
      <c r="V59" s="36"/>
      <c r="W59" s="36"/>
      <c r="X59" s="36"/>
      <c r="Y59" s="36"/>
      <c r="Z59" s="36"/>
      <c r="AA59" s="36"/>
    </row>
    <row r="60" spans="1:27" ht="99">
      <c r="A60" s="8">
        <v>56</v>
      </c>
      <c r="B60" s="1" t="s">
        <v>109</v>
      </c>
      <c r="C60" s="8" t="s">
        <v>33</v>
      </c>
      <c r="D60" s="1" t="s">
        <v>34</v>
      </c>
      <c r="E60" s="1" t="s">
        <v>166</v>
      </c>
      <c r="F60" s="94">
        <v>69968</v>
      </c>
      <c r="G60" s="94">
        <f t="shared" si="0"/>
        <v>0</v>
      </c>
      <c r="H60" s="94">
        <f t="shared" si="1"/>
        <v>69968</v>
      </c>
      <c r="I60" s="95">
        <f t="shared" si="2"/>
        <v>0</v>
      </c>
      <c r="J60" s="38">
        <v>1071231</v>
      </c>
      <c r="K60" s="69"/>
      <c r="L60" s="1" t="s">
        <v>107</v>
      </c>
      <c r="M60" s="26" t="s">
        <v>126</v>
      </c>
      <c r="N60" s="26"/>
      <c r="O60" s="53"/>
      <c r="P60" s="36">
        <v>69968</v>
      </c>
      <c r="Q60" s="36"/>
      <c r="R60" s="36"/>
      <c r="S60" s="36"/>
      <c r="T60" s="36"/>
      <c r="U60" s="36"/>
      <c r="V60" s="36"/>
      <c r="W60" s="36"/>
      <c r="X60" s="36"/>
      <c r="Y60" s="36"/>
      <c r="Z60" s="36"/>
      <c r="AA60" s="36"/>
    </row>
    <row r="61" spans="1:27" ht="115.5">
      <c r="A61" s="8">
        <v>57</v>
      </c>
      <c r="B61" s="1" t="s">
        <v>507</v>
      </c>
      <c r="C61" s="8" t="s">
        <v>490</v>
      </c>
      <c r="D61" s="1" t="s">
        <v>491</v>
      </c>
      <c r="E61" s="1" t="s">
        <v>492</v>
      </c>
      <c r="F61" s="94">
        <v>804500</v>
      </c>
      <c r="G61" s="94">
        <f t="shared" si="0"/>
        <v>0</v>
      </c>
      <c r="H61" s="94">
        <f t="shared" si="1"/>
        <v>804500</v>
      </c>
      <c r="I61" s="95">
        <f t="shared" si="2"/>
        <v>0</v>
      </c>
      <c r="J61" s="38" t="s">
        <v>482</v>
      </c>
      <c r="K61" s="69"/>
      <c r="L61" s="1"/>
      <c r="M61" s="26" t="s">
        <v>191</v>
      </c>
      <c r="N61" s="26"/>
      <c r="O61" s="53"/>
      <c r="P61" s="36"/>
      <c r="Q61" s="36"/>
      <c r="R61" s="36"/>
      <c r="S61" s="36"/>
      <c r="T61" s="36">
        <v>804500</v>
      </c>
      <c r="U61" s="36"/>
      <c r="V61" s="36"/>
      <c r="W61" s="36"/>
      <c r="X61" s="36"/>
      <c r="Y61" s="36"/>
      <c r="Z61" s="36"/>
      <c r="AA61" s="36"/>
    </row>
    <row r="62" spans="1:27" ht="115.5">
      <c r="A62" s="8">
        <v>58</v>
      </c>
      <c r="B62" s="1" t="s">
        <v>685</v>
      </c>
      <c r="C62" s="8" t="s">
        <v>490</v>
      </c>
      <c r="D62" s="1" t="s">
        <v>660</v>
      </c>
      <c r="E62" s="1" t="s">
        <v>663</v>
      </c>
      <c r="F62" s="94">
        <v>3200</v>
      </c>
      <c r="G62" s="94">
        <f t="shared" si="0"/>
        <v>0</v>
      </c>
      <c r="H62" s="94">
        <f t="shared" si="1"/>
        <v>3200</v>
      </c>
      <c r="I62" s="95">
        <f t="shared" si="2"/>
        <v>0</v>
      </c>
      <c r="J62" s="97" t="s">
        <v>661</v>
      </c>
      <c r="K62" s="69"/>
      <c r="L62" s="1"/>
      <c r="M62" s="99" t="s">
        <v>662</v>
      </c>
      <c r="N62" s="26"/>
      <c r="O62" s="53"/>
      <c r="P62" s="36"/>
      <c r="Q62" s="36"/>
      <c r="R62" s="36"/>
      <c r="S62" s="36"/>
      <c r="T62" s="36"/>
      <c r="U62" s="36">
        <v>3200</v>
      </c>
      <c r="V62" s="36"/>
      <c r="W62" s="36"/>
      <c r="X62" s="36"/>
      <c r="Y62" s="36"/>
      <c r="Z62" s="36"/>
      <c r="AA62" s="36"/>
    </row>
    <row r="63" spans="1:27" ht="99">
      <c r="A63" s="8">
        <v>59</v>
      </c>
      <c r="B63" s="1" t="s">
        <v>364</v>
      </c>
      <c r="C63" s="8" t="s">
        <v>365</v>
      </c>
      <c r="D63" s="1" t="s">
        <v>366</v>
      </c>
      <c r="E63" s="1" t="s">
        <v>367</v>
      </c>
      <c r="F63" s="94">
        <v>7000</v>
      </c>
      <c r="G63" s="94">
        <f t="shared" si="0"/>
        <v>0</v>
      </c>
      <c r="H63" s="94">
        <f t="shared" si="1"/>
        <v>7000</v>
      </c>
      <c r="I63" s="95">
        <f t="shared" si="2"/>
        <v>0</v>
      </c>
      <c r="J63" s="38">
        <v>10802</v>
      </c>
      <c r="K63" s="69"/>
      <c r="L63" s="1"/>
      <c r="M63" s="26" t="s">
        <v>368</v>
      </c>
      <c r="N63" s="26"/>
      <c r="O63" s="53"/>
      <c r="P63" s="36"/>
      <c r="Q63" s="36"/>
      <c r="R63" s="36"/>
      <c r="S63" s="36">
        <v>7000</v>
      </c>
      <c r="T63" s="36"/>
      <c r="U63" s="36"/>
      <c r="V63" s="36"/>
      <c r="W63" s="36"/>
      <c r="X63" s="36"/>
      <c r="Y63" s="36"/>
      <c r="Z63" s="36"/>
      <c r="AA63" s="36"/>
    </row>
    <row r="64" spans="1:27" ht="66">
      <c r="A64" s="8">
        <v>60</v>
      </c>
      <c r="B64" s="1" t="s">
        <v>565</v>
      </c>
      <c r="C64" s="8" t="s">
        <v>563</v>
      </c>
      <c r="D64" s="1" t="s">
        <v>564</v>
      </c>
      <c r="E64" s="1" t="s">
        <v>566</v>
      </c>
      <c r="F64" s="94">
        <v>1150</v>
      </c>
      <c r="G64" s="94">
        <f t="shared" si="0"/>
        <v>0</v>
      </c>
      <c r="H64" s="94">
        <f t="shared" si="1"/>
        <v>1150</v>
      </c>
      <c r="I64" s="95">
        <f t="shared" si="2"/>
        <v>0</v>
      </c>
      <c r="J64" s="38">
        <v>1080731</v>
      </c>
      <c r="K64" s="69"/>
      <c r="L64" s="1"/>
      <c r="M64" s="99" t="s">
        <v>567</v>
      </c>
      <c r="N64" s="26"/>
      <c r="O64" s="53"/>
      <c r="P64" s="36"/>
      <c r="Q64" s="36"/>
      <c r="R64" s="36"/>
      <c r="S64" s="36"/>
      <c r="T64" s="36">
        <v>1150</v>
      </c>
      <c r="U64" s="36"/>
      <c r="V64" s="36"/>
      <c r="W64" s="36"/>
      <c r="X64" s="36"/>
      <c r="Y64" s="36"/>
      <c r="Z64" s="36"/>
      <c r="AA64" s="36"/>
    </row>
    <row r="65" spans="1:27" ht="66">
      <c r="A65" s="8">
        <v>61</v>
      </c>
      <c r="B65" s="138" t="s">
        <v>508</v>
      </c>
      <c r="C65" s="140" t="s">
        <v>370</v>
      </c>
      <c r="D65" s="1" t="s">
        <v>665</v>
      </c>
      <c r="E65" s="1" t="s">
        <v>372</v>
      </c>
      <c r="F65" s="94">
        <v>93683</v>
      </c>
      <c r="G65" s="94">
        <f t="shared" si="0"/>
        <v>0</v>
      </c>
      <c r="H65" s="94">
        <f t="shared" si="1"/>
        <v>93683</v>
      </c>
      <c r="I65" s="95">
        <f t="shared" si="2"/>
        <v>0</v>
      </c>
      <c r="J65" s="38" t="s">
        <v>373</v>
      </c>
      <c r="K65" s="69"/>
      <c r="L65" s="1"/>
      <c r="M65" s="26" t="s">
        <v>191</v>
      </c>
      <c r="N65" s="26"/>
      <c r="O65" s="53"/>
      <c r="P65" s="36"/>
      <c r="Q65" s="36"/>
      <c r="R65" s="36"/>
      <c r="S65" s="36">
        <v>93683</v>
      </c>
      <c r="T65" s="36"/>
      <c r="U65" s="36"/>
      <c r="V65" s="36"/>
      <c r="W65" s="36"/>
      <c r="X65" s="36"/>
      <c r="Y65" s="36"/>
      <c r="Z65" s="36"/>
      <c r="AA65" s="36"/>
    </row>
    <row r="66" spans="1:27" ht="49.5">
      <c r="A66" s="8">
        <v>62</v>
      </c>
      <c r="B66" s="139"/>
      <c r="C66" s="141"/>
      <c r="D66" s="1" t="s">
        <v>666</v>
      </c>
      <c r="E66" s="1" t="s">
        <v>664</v>
      </c>
      <c r="F66" s="94">
        <v>24167</v>
      </c>
      <c r="G66" s="94">
        <f t="shared" si="0"/>
        <v>0</v>
      </c>
      <c r="H66" s="94">
        <f t="shared" si="1"/>
        <v>24167</v>
      </c>
      <c r="I66" s="95">
        <f t="shared" si="2"/>
        <v>0</v>
      </c>
      <c r="J66" s="38">
        <v>10802</v>
      </c>
      <c r="K66" s="69"/>
      <c r="L66" s="1"/>
      <c r="M66" s="99" t="s">
        <v>191</v>
      </c>
      <c r="N66" s="26"/>
      <c r="O66" s="53"/>
      <c r="P66" s="36"/>
      <c r="Q66" s="36"/>
      <c r="R66" s="36"/>
      <c r="S66" s="36"/>
      <c r="T66" s="36"/>
      <c r="U66" s="36">
        <v>24167</v>
      </c>
      <c r="V66" s="36"/>
      <c r="W66" s="36"/>
      <c r="X66" s="36"/>
      <c r="Y66" s="36"/>
      <c r="Z66" s="36"/>
      <c r="AA66" s="36"/>
    </row>
    <row r="67" spans="1:27" ht="82.5">
      <c r="A67" s="8">
        <v>63</v>
      </c>
      <c r="B67" s="1" t="s">
        <v>197</v>
      </c>
      <c r="C67" s="8" t="s">
        <v>195</v>
      </c>
      <c r="D67" s="1" t="s">
        <v>196</v>
      </c>
      <c r="E67" s="1" t="s">
        <v>198</v>
      </c>
      <c r="F67" s="94">
        <v>4000</v>
      </c>
      <c r="G67" s="94">
        <f t="shared" si="0"/>
        <v>0</v>
      </c>
      <c r="H67" s="94">
        <f t="shared" si="1"/>
        <v>4000</v>
      </c>
      <c r="I67" s="95">
        <f t="shared" si="2"/>
        <v>0</v>
      </c>
      <c r="J67" s="57" t="s">
        <v>200</v>
      </c>
      <c r="K67" s="69"/>
      <c r="L67" s="1"/>
      <c r="M67" s="26" t="s">
        <v>199</v>
      </c>
      <c r="N67" s="26"/>
      <c r="O67" s="53"/>
      <c r="P67" s="36"/>
      <c r="Q67" s="36"/>
      <c r="R67" s="36"/>
      <c r="S67" s="36"/>
      <c r="T67" s="36"/>
      <c r="U67" s="36">
        <v>4000</v>
      </c>
      <c r="V67" s="36"/>
      <c r="W67" s="36"/>
      <c r="X67" s="36"/>
      <c r="Y67" s="36"/>
      <c r="Z67" s="36"/>
      <c r="AA67" s="36"/>
    </row>
    <row r="68" spans="1:27" ht="132">
      <c r="A68" s="8">
        <v>64</v>
      </c>
      <c r="B68" s="1" t="s">
        <v>686</v>
      </c>
      <c r="C68" s="8" t="s">
        <v>667</v>
      </c>
      <c r="D68" s="1" t="s">
        <v>668</v>
      </c>
      <c r="E68" s="1" t="s">
        <v>669</v>
      </c>
      <c r="F68" s="94">
        <v>100000</v>
      </c>
      <c r="G68" s="94">
        <f t="shared" si="0"/>
        <v>56630</v>
      </c>
      <c r="H68" s="94">
        <f t="shared" si="1"/>
        <v>99310</v>
      </c>
      <c r="I68" s="95">
        <f t="shared" si="2"/>
        <v>690</v>
      </c>
      <c r="J68" s="57">
        <v>1081101</v>
      </c>
      <c r="K68" s="69"/>
      <c r="L68" s="1"/>
      <c r="M68" s="26" t="s">
        <v>670</v>
      </c>
      <c r="N68" s="26"/>
      <c r="O68" s="53"/>
      <c r="P68" s="36"/>
      <c r="Q68" s="36"/>
      <c r="R68" s="36"/>
      <c r="S68" s="36"/>
      <c r="T68" s="36"/>
      <c r="U68" s="36"/>
      <c r="V68" s="36">
        <v>42680</v>
      </c>
      <c r="W68" s="36">
        <v>56630</v>
      </c>
      <c r="X68" s="36"/>
      <c r="Y68" s="36"/>
      <c r="Z68" s="36"/>
      <c r="AA68" s="36"/>
    </row>
    <row r="69" spans="1:27" ht="165">
      <c r="A69" s="8">
        <v>65</v>
      </c>
      <c r="B69" s="1" t="s">
        <v>739</v>
      </c>
      <c r="C69" s="8" t="s">
        <v>733</v>
      </c>
      <c r="D69" s="1" t="s">
        <v>735</v>
      </c>
      <c r="E69" s="1" t="s">
        <v>734</v>
      </c>
      <c r="F69" s="94">
        <v>36000</v>
      </c>
      <c r="G69" s="94">
        <f t="shared" si="0"/>
        <v>0</v>
      </c>
      <c r="H69" s="94">
        <f t="shared" si="1"/>
        <v>0</v>
      </c>
      <c r="I69" s="95">
        <f t="shared" si="2"/>
        <v>36000</v>
      </c>
      <c r="J69" s="57">
        <v>1081231</v>
      </c>
      <c r="K69" s="69"/>
      <c r="L69" s="1"/>
      <c r="M69" s="26" t="s">
        <v>670</v>
      </c>
      <c r="N69" s="26"/>
      <c r="O69" s="53"/>
      <c r="P69" s="36"/>
      <c r="Q69" s="36"/>
      <c r="R69" s="36"/>
      <c r="S69" s="36"/>
      <c r="T69" s="36"/>
      <c r="U69" s="36"/>
      <c r="V69" s="36"/>
      <c r="W69" s="36"/>
      <c r="X69" s="36"/>
      <c r="Y69" s="36"/>
      <c r="Z69" s="36"/>
      <c r="AA69" s="36"/>
    </row>
    <row r="70" spans="1:27" ht="99">
      <c r="A70" s="8">
        <v>66</v>
      </c>
      <c r="B70" s="3" t="s">
        <v>608</v>
      </c>
      <c r="C70" s="9" t="s">
        <v>35</v>
      </c>
      <c r="D70" s="4" t="s">
        <v>36</v>
      </c>
      <c r="E70" s="3" t="s">
        <v>111</v>
      </c>
      <c r="F70" s="94">
        <v>15000</v>
      </c>
      <c r="G70" s="94">
        <f t="shared" si="0"/>
        <v>0</v>
      </c>
      <c r="H70" s="94">
        <f t="shared" si="1"/>
        <v>15000</v>
      </c>
      <c r="I70" s="95">
        <f t="shared" si="2"/>
        <v>0</v>
      </c>
      <c r="J70" s="38">
        <v>1071231</v>
      </c>
      <c r="K70" s="69"/>
      <c r="L70" s="1" t="s">
        <v>110</v>
      </c>
      <c r="M70" s="26" t="s">
        <v>127</v>
      </c>
      <c r="N70" s="26"/>
      <c r="O70" s="53"/>
      <c r="P70" s="36">
        <v>15000</v>
      </c>
      <c r="Q70" s="36"/>
      <c r="R70" s="36"/>
      <c r="S70" s="36"/>
      <c r="T70" s="36"/>
      <c r="U70" s="36"/>
      <c r="V70" s="36"/>
      <c r="W70" s="36"/>
      <c r="X70" s="36"/>
      <c r="Y70" s="36"/>
      <c r="Z70" s="36"/>
      <c r="AA70" s="36"/>
    </row>
    <row r="71" spans="1:27" ht="66">
      <c r="A71" s="8">
        <v>67</v>
      </c>
      <c r="B71" s="3" t="s">
        <v>112</v>
      </c>
      <c r="C71" s="9" t="s">
        <v>37</v>
      </c>
      <c r="D71" s="1" t="s">
        <v>113</v>
      </c>
      <c r="E71" s="3" t="s">
        <v>114</v>
      </c>
      <c r="F71" s="94">
        <v>10000</v>
      </c>
      <c r="G71" s="94">
        <f t="shared" si="0"/>
        <v>0</v>
      </c>
      <c r="H71" s="94">
        <f t="shared" si="1"/>
        <v>10000</v>
      </c>
      <c r="I71" s="95">
        <f t="shared" si="2"/>
        <v>0</v>
      </c>
      <c r="J71" s="38">
        <v>1071231</v>
      </c>
      <c r="K71" s="69"/>
      <c r="L71" s="1" t="s">
        <v>115</v>
      </c>
      <c r="M71" s="26" t="s">
        <v>127</v>
      </c>
      <c r="N71" s="26"/>
      <c r="O71" s="53"/>
      <c r="P71" s="36">
        <v>10000</v>
      </c>
      <c r="Q71" s="36"/>
      <c r="R71" s="36"/>
      <c r="S71" s="36"/>
      <c r="T71" s="36"/>
      <c r="U71" s="36"/>
      <c r="V71" s="36"/>
      <c r="W71" s="36"/>
      <c r="X71" s="36"/>
      <c r="Y71" s="36"/>
      <c r="Z71" s="36"/>
      <c r="AA71" s="36"/>
    </row>
    <row r="72" spans="1:27" ht="99">
      <c r="A72" s="8">
        <v>68</v>
      </c>
      <c r="B72" s="3" t="s">
        <v>693</v>
      </c>
      <c r="C72" s="9" t="s">
        <v>116</v>
      </c>
      <c r="D72" s="3" t="s">
        <v>705</v>
      </c>
      <c r="E72" s="3" t="s">
        <v>167</v>
      </c>
      <c r="F72" s="94">
        <v>259244</v>
      </c>
      <c r="G72" s="94">
        <f t="shared" si="0"/>
        <v>0</v>
      </c>
      <c r="H72" s="94">
        <f t="shared" si="1"/>
        <v>259244</v>
      </c>
      <c r="I72" s="95">
        <f t="shared" si="2"/>
        <v>0</v>
      </c>
      <c r="J72" s="38" t="s">
        <v>707</v>
      </c>
      <c r="K72" s="69">
        <v>43657</v>
      </c>
      <c r="L72" s="1" t="s">
        <v>690</v>
      </c>
      <c r="M72" s="26" t="s">
        <v>128</v>
      </c>
      <c r="N72" s="26" t="s">
        <v>706</v>
      </c>
      <c r="O72" s="53"/>
      <c r="P72" s="36"/>
      <c r="Q72" s="36"/>
      <c r="R72" s="36"/>
      <c r="S72" s="36"/>
      <c r="T72" s="36"/>
      <c r="U72" s="36"/>
      <c r="V72" s="36">
        <v>259244</v>
      </c>
      <c r="W72" s="36"/>
      <c r="X72" s="36"/>
      <c r="Y72" s="36"/>
      <c r="Z72" s="36"/>
      <c r="AA72" s="36"/>
    </row>
    <row r="73" spans="1:27" ht="99">
      <c r="A73" s="8">
        <v>69</v>
      </c>
      <c r="B73" s="3" t="s">
        <v>692</v>
      </c>
      <c r="C73" s="9" t="s">
        <v>116</v>
      </c>
      <c r="D73" s="3" t="s">
        <v>671</v>
      </c>
      <c r="E73" s="3" t="s">
        <v>689</v>
      </c>
      <c r="F73" s="94">
        <f>141536+900000-259244</f>
        <v>782292</v>
      </c>
      <c r="G73" s="94">
        <f aca="true" t="shared" si="3" ref="G73:G89">W73</f>
        <v>8873</v>
      </c>
      <c r="H73" s="94">
        <f aca="true" t="shared" si="4" ref="H73:H89">SUM(P73:W73)</f>
        <v>780294</v>
      </c>
      <c r="I73" s="95">
        <f aca="true" t="shared" si="5" ref="I73:I89">F73-H73</f>
        <v>1998</v>
      </c>
      <c r="J73" s="38" t="s">
        <v>59</v>
      </c>
      <c r="K73" s="102">
        <v>43706</v>
      </c>
      <c r="L73" s="1" t="s">
        <v>691</v>
      </c>
      <c r="M73" s="26" t="s">
        <v>128</v>
      </c>
      <c r="N73" s="26"/>
      <c r="O73" s="53" t="s">
        <v>168</v>
      </c>
      <c r="P73" s="36">
        <v>215677</v>
      </c>
      <c r="Q73" s="36">
        <v>40930</v>
      </c>
      <c r="R73" s="36">
        <v>42928</v>
      </c>
      <c r="S73" s="36">
        <v>125894</v>
      </c>
      <c r="T73" s="36">
        <v>150993</v>
      </c>
      <c r="U73" s="36">
        <v>108098</v>
      </c>
      <c r="V73" s="36">
        <v>86901</v>
      </c>
      <c r="W73" s="36">
        <v>8873</v>
      </c>
      <c r="X73" s="36"/>
      <c r="Y73" s="36"/>
      <c r="Z73" s="36"/>
      <c r="AA73" s="36"/>
    </row>
    <row r="74" spans="1:27" ht="49.5">
      <c r="A74" s="8">
        <v>70</v>
      </c>
      <c r="B74" s="3" t="s">
        <v>397</v>
      </c>
      <c r="C74" s="87" t="s">
        <v>398</v>
      </c>
      <c r="D74" s="3" t="s">
        <v>399</v>
      </c>
      <c r="E74" s="3" t="s">
        <v>400</v>
      </c>
      <c r="F74" s="94">
        <v>3104</v>
      </c>
      <c r="G74" s="94">
        <f t="shared" si="3"/>
        <v>0</v>
      </c>
      <c r="H74" s="94">
        <f t="shared" si="4"/>
        <v>3104</v>
      </c>
      <c r="I74" s="95">
        <f t="shared" si="5"/>
        <v>0</v>
      </c>
      <c r="J74" s="74" t="s">
        <v>401</v>
      </c>
      <c r="K74" s="69"/>
      <c r="L74" s="1"/>
      <c r="M74" s="69" t="s">
        <v>402</v>
      </c>
      <c r="N74" s="69" t="s">
        <v>403</v>
      </c>
      <c r="O74" s="53"/>
      <c r="P74" s="36"/>
      <c r="Q74" s="36"/>
      <c r="R74" s="36">
        <v>3104</v>
      </c>
      <c r="S74" s="36"/>
      <c r="T74" s="36"/>
      <c r="U74" s="36"/>
      <c r="V74" s="36"/>
      <c r="W74" s="36"/>
      <c r="X74" s="36"/>
      <c r="Y74" s="36"/>
      <c r="Z74" s="36"/>
      <c r="AA74" s="36"/>
    </row>
    <row r="75" spans="1:27" ht="115.5">
      <c r="A75" s="8">
        <v>71</v>
      </c>
      <c r="B75" s="3" t="s">
        <v>674</v>
      </c>
      <c r="C75" s="87" t="s">
        <v>640</v>
      </c>
      <c r="D75" s="3" t="s">
        <v>672</v>
      </c>
      <c r="E75" s="3" t="s">
        <v>673</v>
      </c>
      <c r="F75" s="94">
        <v>405000</v>
      </c>
      <c r="G75" s="94">
        <f t="shared" si="3"/>
        <v>0</v>
      </c>
      <c r="H75" s="94">
        <f t="shared" si="4"/>
        <v>405000</v>
      </c>
      <c r="I75" s="95">
        <f t="shared" si="5"/>
        <v>0</v>
      </c>
      <c r="J75" s="74">
        <v>108</v>
      </c>
      <c r="K75" s="69">
        <v>43633</v>
      </c>
      <c r="L75" s="1"/>
      <c r="M75" s="69" t="s">
        <v>128</v>
      </c>
      <c r="N75" s="69" t="s">
        <v>642</v>
      </c>
      <c r="O75" s="53"/>
      <c r="P75" s="36"/>
      <c r="Q75" s="36"/>
      <c r="R75" s="36"/>
      <c r="S75" s="36"/>
      <c r="T75" s="36"/>
      <c r="U75" s="36">
        <v>405000</v>
      </c>
      <c r="V75" s="36"/>
      <c r="W75" s="36"/>
      <c r="X75" s="36"/>
      <c r="Y75" s="36"/>
      <c r="Z75" s="36"/>
      <c r="AA75" s="36"/>
    </row>
    <row r="76" spans="1:27" ht="115.5">
      <c r="A76" s="8">
        <v>72</v>
      </c>
      <c r="B76" s="3" t="s">
        <v>510</v>
      </c>
      <c r="C76" s="87" t="s">
        <v>465</v>
      </c>
      <c r="D76" s="3" t="s">
        <v>464</v>
      </c>
      <c r="E76" s="3" t="s">
        <v>466</v>
      </c>
      <c r="F76" s="94">
        <v>949163</v>
      </c>
      <c r="G76" s="94">
        <f t="shared" si="3"/>
        <v>352253</v>
      </c>
      <c r="H76" s="94">
        <f t="shared" si="4"/>
        <v>949071</v>
      </c>
      <c r="I76" s="95">
        <f t="shared" si="5"/>
        <v>92</v>
      </c>
      <c r="J76" s="74" t="s">
        <v>467</v>
      </c>
      <c r="K76" s="102">
        <v>43679</v>
      </c>
      <c r="L76" s="1"/>
      <c r="M76" s="99" t="s">
        <v>468</v>
      </c>
      <c r="N76" s="69"/>
      <c r="O76" s="53"/>
      <c r="P76" s="36"/>
      <c r="Q76" s="36"/>
      <c r="R76" s="36"/>
      <c r="S76" s="36">
        <v>519614</v>
      </c>
      <c r="T76" s="36">
        <v>55409</v>
      </c>
      <c r="U76" s="36">
        <v>11652</v>
      </c>
      <c r="V76" s="36">
        <v>10143</v>
      </c>
      <c r="W76" s="36">
        <v>352253</v>
      </c>
      <c r="X76" s="36"/>
      <c r="Y76" s="36"/>
      <c r="Z76" s="36"/>
      <c r="AA76" s="36"/>
    </row>
    <row r="77" spans="1:27" ht="115.5">
      <c r="A77" s="8">
        <v>73</v>
      </c>
      <c r="B77" s="3" t="s">
        <v>511</v>
      </c>
      <c r="C77" s="87" t="s">
        <v>469</v>
      </c>
      <c r="D77" s="3" t="s">
        <v>470</v>
      </c>
      <c r="E77" s="3" t="s">
        <v>471</v>
      </c>
      <c r="F77" s="94">
        <v>35600</v>
      </c>
      <c r="G77" s="94">
        <f t="shared" si="3"/>
        <v>12764</v>
      </c>
      <c r="H77" s="94">
        <f t="shared" si="4"/>
        <v>35600</v>
      </c>
      <c r="I77" s="95">
        <f t="shared" si="5"/>
        <v>0</v>
      </c>
      <c r="J77" s="97" t="s">
        <v>472</v>
      </c>
      <c r="K77" s="69">
        <v>43678</v>
      </c>
      <c r="L77" s="1"/>
      <c r="M77" s="99" t="s">
        <v>468</v>
      </c>
      <c r="N77" s="69"/>
      <c r="O77" s="53"/>
      <c r="P77" s="36"/>
      <c r="Q77" s="36"/>
      <c r="R77" s="36"/>
      <c r="S77" s="36">
        <v>3188</v>
      </c>
      <c r="T77" s="36"/>
      <c r="U77" s="36">
        <v>19648</v>
      </c>
      <c r="V77" s="36"/>
      <c r="W77" s="36">
        <v>12764</v>
      </c>
      <c r="X77" s="36"/>
      <c r="Y77" s="36"/>
      <c r="Z77" s="36"/>
      <c r="AA77" s="36"/>
    </row>
    <row r="78" spans="1:27" ht="66">
      <c r="A78" s="8">
        <v>74</v>
      </c>
      <c r="B78" s="3" t="s">
        <v>633</v>
      </c>
      <c r="C78" s="87" t="s">
        <v>568</v>
      </c>
      <c r="D78" s="3" t="s">
        <v>569</v>
      </c>
      <c r="E78" s="3" t="s">
        <v>571</v>
      </c>
      <c r="F78" s="94">
        <v>50000</v>
      </c>
      <c r="G78" s="94">
        <f t="shared" si="3"/>
        <v>0</v>
      </c>
      <c r="H78" s="94">
        <f t="shared" si="4"/>
        <v>19308</v>
      </c>
      <c r="I78" s="95">
        <f t="shared" si="5"/>
        <v>30692</v>
      </c>
      <c r="J78" s="97" t="s">
        <v>570</v>
      </c>
      <c r="K78" s="69"/>
      <c r="L78" s="1"/>
      <c r="M78" s="99" t="s">
        <v>402</v>
      </c>
      <c r="N78" s="69"/>
      <c r="O78" s="53"/>
      <c r="P78" s="36"/>
      <c r="Q78" s="36"/>
      <c r="R78" s="36"/>
      <c r="S78" s="36"/>
      <c r="T78" s="36"/>
      <c r="U78" s="36"/>
      <c r="V78" s="36">
        <f>35922-V79</f>
        <v>19308</v>
      </c>
      <c r="W78" s="36"/>
      <c r="X78" s="36"/>
      <c r="Y78" s="36"/>
      <c r="Z78" s="36"/>
      <c r="AA78" s="36"/>
    </row>
    <row r="79" spans="1:27" ht="115.5">
      <c r="A79" s="8">
        <v>75</v>
      </c>
      <c r="B79" s="3" t="s">
        <v>678</v>
      </c>
      <c r="C79" s="87" t="s">
        <v>568</v>
      </c>
      <c r="D79" s="3" t="s">
        <v>675</v>
      </c>
      <c r="E79" s="3" t="s">
        <v>676</v>
      </c>
      <c r="F79" s="94">
        <v>40000</v>
      </c>
      <c r="G79" s="94">
        <f t="shared" si="3"/>
        <v>0</v>
      </c>
      <c r="H79" s="94">
        <f t="shared" si="4"/>
        <v>16614</v>
      </c>
      <c r="I79" s="95">
        <f t="shared" si="5"/>
        <v>23386</v>
      </c>
      <c r="J79" s="97" t="s">
        <v>677</v>
      </c>
      <c r="K79" s="69"/>
      <c r="L79" s="1"/>
      <c r="M79" s="99" t="s">
        <v>402</v>
      </c>
      <c r="N79" s="69"/>
      <c r="O79" s="53"/>
      <c r="P79" s="36"/>
      <c r="Q79" s="36"/>
      <c r="R79" s="36"/>
      <c r="S79" s="36"/>
      <c r="T79" s="36"/>
      <c r="U79" s="36"/>
      <c r="V79" s="36">
        <v>16614</v>
      </c>
      <c r="W79" s="36"/>
      <c r="X79" s="36"/>
      <c r="Y79" s="36"/>
      <c r="Z79" s="36"/>
      <c r="AA79" s="36"/>
    </row>
    <row r="80" spans="1:27" ht="82.5">
      <c r="A80" s="8">
        <v>76</v>
      </c>
      <c r="B80" s="3" t="s">
        <v>512</v>
      </c>
      <c r="C80" s="87" t="s">
        <v>473</v>
      </c>
      <c r="D80" s="3" t="s">
        <v>474</v>
      </c>
      <c r="E80" s="3" t="s">
        <v>475</v>
      </c>
      <c r="F80" s="94">
        <v>23643</v>
      </c>
      <c r="G80" s="94">
        <f t="shared" si="3"/>
        <v>0</v>
      </c>
      <c r="H80" s="94">
        <f t="shared" si="4"/>
        <v>23643</v>
      </c>
      <c r="I80" s="95">
        <f t="shared" si="5"/>
        <v>0</v>
      </c>
      <c r="J80" s="97" t="s">
        <v>446</v>
      </c>
      <c r="K80" s="69"/>
      <c r="L80" s="1"/>
      <c r="M80" s="99" t="s">
        <v>127</v>
      </c>
      <c r="N80" s="69"/>
      <c r="O80" s="53"/>
      <c r="P80" s="36"/>
      <c r="Q80" s="36"/>
      <c r="R80" s="36"/>
      <c r="S80" s="36"/>
      <c r="T80" s="36"/>
      <c r="U80" s="36">
        <v>23643</v>
      </c>
      <c r="V80" s="36"/>
      <c r="W80" s="36"/>
      <c r="X80" s="36"/>
      <c r="Y80" s="36"/>
      <c r="Z80" s="36"/>
      <c r="AA80" s="36"/>
    </row>
    <row r="81" spans="1:27" ht="69" customHeight="1">
      <c r="A81" s="8">
        <v>77</v>
      </c>
      <c r="B81" s="3" t="s">
        <v>611</v>
      </c>
      <c r="C81" s="9" t="s">
        <v>201</v>
      </c>
      <c r="D81" s="3" t="s">
        <v>612</v>
      </c>
      <c r="E81" s="3" t="s">
        <v>204</v>
      </c>
      <c r="F81" s="94">
        <f>8883</f>
        <v>8883</v>
      </c>
      <c r="G81" s="94">
        <f t="shared" si="3"/>
        <v>0</v>
      </c>
      <c r="H81" s="94">
        <f t="shared" si="4"/>
        <v>8883</v>
      </c>
      <c r="I81" s="95">
        <f t="shared" si="5"/>
        <v>0</v>
      </c>
      <c r="J81" s="38" t="s">
        <v>202</v>
      </c>
      <c r="K81" s="69" t="s">
        <v>409</v>
      </c>
      <c r="L81" s="1"/>
      <c r="M81" s="26" t="s">
        <v>127</v>
      </c>
      <c r="N81" s="76" t="s">
        <v>410</v>
      </c>
      <c r="O81" s="53"/>
      <c r="P81" s="36"/>
      <c r="Q81" s="36">
        <v>8214</v>
      </c>
      <c r="R81" s="36">
        <v>669</v>
      </c>
      <c r="S81" s="36"/>
      <c r="T81" s="36"/>
      <c r="U81" s="36"/>
      <c r="V81" s="36"/>
      <c r="W81" s="36"/>
      <c r="X81" s="36"/>
      <c r="Y81" s="36"/>
      <c r="Z81" s="36"/>
      <c r="AA81" s="36"/>
    </row>
    <row r="82" spans="1:27" ht="49.5">
      <c r="A82" s="8">
        <v>78</v>
      </c>
      <c r="B82" s="3" t="s">
        <v>411</v>
      </c>
      <c r="C82" s="9" t="s">
        <v>201</v>
      </c>
      <c r="D82" s="3" t="s">
        <v>412</v>
      </c>
      <c r="E82" s="3" t="s">
        <v>413</v>
      </c>
      <c r="F82" s="94">
        <v>57915</v>
      </c>
      <c r="G82" s="94">
        <f t="shared" si="3"/>
        <v>666</v>
      </c>
      <c r="H82" s="94">
        <f t="shared" si="4"/>
        <v>57915</v>
      </c>
      <c r="I82" s="95">
        <f t="shared" si="5"/>
        <v>0</v>
      </c>
      <c r="J82" s="74" t="s">
        <v>200</v>
      </c>
      <c r="K82" s="69">
        <v>43682</v>
      </c>
      <c r="L82" s="1"/>
      <c r="M82" s="26" t="s">
        <v>127</v>
      </c>
      <c r="N82" s="76"/>
      <c r="O82" s="53"/>
      <c r="P82" s="36"/>
      <c r="Q82" s="36"/>
      <c r="R82" s="36">
        <v>8667</v>
      </c>
      <c r="S82" s="36">
        <v>11583</v>
      </c>
      <c r="T82" s="36">
        <v>12483</v>
      </c>
      <c r="U82" s="36">
        <v>12933</v>
      </c>
      <c r="V82" s="36">
        <v>11583</v>
      </c>
      <c r="W82" s="36">
        <v>666</v>
      </c>
      <c r="X82" s="36"/>
      <c r="Y82" s="36"/>
      <c r="Z82" s="36"/>
      <c r="AA82" s="36"/>
    </row>
    <row r="83" spans="1:27" ht="115.5">
      <c r="A83" s="8">
        <v>79</v>
      </c>
      <c r="B83" s="3" t="s">
        <v>635</v>
      </c>
      <c r="C83" s="9" t="s">
        <v>572</v>
      </c>
      <c r="D83" s="3" t="s">
        <v>574</v>
      </c>
      <c r="E83" s="3" t="s">
        <v>573</v>
      </c>
      <c r="F83" s="94">
        <v>14675</v>
      </c>
      <c r="G83" s="94">
        <f t="shared" si="3"/>
        <v>0</v>
      </c>
      <c r="H83" s="94">
        <f t="shared" si="4"/>
        <v>14675</v>
      </c>
      <c r="I83" s="95">
        <f t="shared" si="5"/>
        <v>0</v>
      </c>
      <c r="J83" s="97" t="s">
        <v>482</v>
      </c>
      <c r="K83" s="69"/>
      <c r="L83" s="1"/>
      <c r="M83" s="99" t="s">
        <v>127</v>
      </c>
      <c r="N83" s="76"/>
      <c r="O83" s="53"/>
      <c r="P83" s="36"/>
      <c r="Q83" s="36"/>
      <c r="R83" s="36"/>
      <c r="S83" s="36"/>
      <c r="T83" s="36"/>
      <c r="U83" s="36"/>
      <c r="V83" s="36">
        <v>14675</v>
      </c>
      <c r="W83" s="36"/>
      <c r="X83" s="36"/>
      <c r="Y83" s="36"/>
      <c r="Z83" s="36"/>
      <c r="AA83" s="36"/>
    </row>
    <row r="84" spans="1:27" s="88" customFormat="1" ht="82.5">
      <c r="A84" s="8">
        <v>80</v>
      </c>
      <c r="B84" s="59" t="s">
        <v>185</v>
      </c>
      <c r="C84" s="60" t="s">
        <v>184</v>
      </c>
      <c r="D84" s="61" t="s">
        <v>695</v>
      </c>
      <c r="E84" s="59" t="s">
        <v>187</v>
      </c>
      <c r="F84" s="96">
        <v>96660</v>
      </c>
      <c r="G84" s="94">
        <f t="shared" si="3"/>
        <v>0</v>
      </c>
      <c r="H84" s="94">
        <f t="shared" si="4"/>
        <v>96660</v>
      </c>
      <c r="I84" s="95">
        <f t="shared" si="5"/>
        <v>0</v>
      </c>
      <c r="J84" s="57" t="s">
        <v>188</v>
      </c>
      <c r="K84" s="70" t="s">
        <v>420</v>
      </c>
      <c r="L84" s="61"/>
      <c r="M84" s="63" t="s">
        <v>128</v>
      </c>
      <c r="N84" s="63" t="s">
        <v>421</v>
      </c>
      <c r="O84" s="64"/>
      <c r="P84" s="65"/>
      <c r="Q84" s="65">
        <v>96660</v>
      </c>
      <c r="R84" s="65"/>
      <c r="S84" s="65"/>
      <c r="T84" s="65"/>
      <c r="U84" s="65"/>
      <c r="V84" s="65"/>
      <c r="W84" s="65"/>
      <c r="X84" s="65"/>
      <c r="Y84" s="65"/>
      <c r="Z84" s="65"/>
      <c r="AA84" s="65"/>
    </row>
    <row r="85" spans="1:27" s="88" customFormat="1" ht="132">
      <c r="A85" s="8">
        <v>81</v>
      </c>
      <c r="B85" s="59" t="s">
        <v>422</v>
      </c>
      <c r="C85" s="60" t="s">
        <v>184</v>
      </c>
      <c r="D85" s="61" t="s">
        <v>423</v>
      </c>
      <c r="E85" s="59" t="s">
        <v>424</v>
      </c>
      <c r="F85" s="96">
        <v>41616</v>
      </c>
      <c r="G85" s="94">
        <f t="shared" si="3"/>
        <v>0</v>
      </c>
      <c r="H85" s="94">
        <f t="shared" si="4"/>
        <v>41616</v>
      </c>
      <c r="I85" s="95">
        <f t="shared" si="5"/>
        <v>0</v>
      </c>
      <c r="J85" s="74" t="s">
        <v>425</v>
      </c>
      <c r="K85" s="70">
        <v>43663</v>
      </c>
      <c r="L85" s="61"/>
      <c r="M85" s="63" t="s">
        <v>124</v>
      </c>
      <c r="N85" s="60" t="s">
        <v>711</v>
      </c>
      <c r="O85" s="64"/>
      <c r="P85" s="65"/>
      <c r="Q85" s="65"/>
      <c r="R85" s="65"/>
      <c r="S85" s="65">
        <v>4680</v>
      </c>
      <c r="T85" s="65">
        <v>2349</v>
      </c>
      <c r="U85" s="65">
        <v>30831</v>
      </c>
      <c r="V85" s="65">
        <v>3756</v>
      </c>
      <c r="W85" s="65"/>
      <c r="X85" s="65"/>
      <c r="Y85" s="65"/>
      <c r="Z85" s="65"/>
      <c r="AA85" s="65"/>
    </row>
    <row r="86" spans="1:27" s="88" customFormat="1" ht="165">
      <c r="A86" s="8">
        <v>82</v>
      </c>
      <c r="B86" s="59" t="s">
        <v>687</v>
      </c>
      <c r="C86" s="60" t="s">
        <v>679</v>
      </c>
      <c r="D86" s="61" t="s">
        <v>680</v>
      </c>
      <c r="E86" s="59" t="s">
        <v>681</v>
      </c>
      <c r="F86" s="96">
        <v>57390</v>
      </c>
      <c r="G86" s="94">
        <f t="shared" si="3"/>
        <v>0</v>
      </c>
      <c r="H86" s="94">
        <f t="shared" si="4"/>
        <v>57390</v>
      </c>
      <c r="I86" s="95">
        <f t="shared" si="5"/>
        <v>0</v>
      </c>
      <c r="J86" s="74" t="s">
        <v>682</v>
      </c>
      <c r="K86" s="70">
        <v>43663</v>
      </c>
      <c r="L86" s="61"/>
      <c r="M86" s="99" t="s">
        <v>124</v>
      </c>
      <c r="N86" s="60" t="s">
        <v>710</v>
      </c>
      <c r="O86" s="64"/>
      <c r="P86" s="65"/>
      <c r="Q86" s="65"/>
      <c r="R86" s="65"/>
      <c r="S86" s="65"/>
      <c r="T86" s="65"/>
      <c r="U86" s="65">
        <v>50848</v>
      </c>
      <c r="V86" s="65">
        <v>6542</v>
      </c>
      <c r="W86" s="65"/>
      <c r="X86" s="65"/>
      <c r="Y86" s="65"/>
      <c r="Z86" s="65"/>
      <c r="AA86" s="65"/>
    </row>
    <row r="87" spans="1:27" s="88" customFormat="1" ht="132">
      <c r="A87" s="8">
        <v>83</v>
      </c>
      <c r="B87" s="59" t="s">
        <v>579</v>
      </c>
      <c r="C87" s="60" t="s">
        <v>575</v>
      </c>
      <c r="D87" s="61" t="s">
        <v>578</v>
      </c>
      <c r="E87" s="59" t="s">
        <v>577</v>
      </c>
      <c r="F87" s="96">
        <v>600000</v>
      </c>
      <c r="G87" s="94">
        <f t="shared" si="3"/>
        <v>600000</v>
      </c>
      <c r="H87" s="94">
        <f t="shared" si="4"/>
        <v>600000</v>
      </c>
      <c r="I87" s="95">
        <f t="shared" si="5"/>
        <v>0</v>
      </c>
      <c r="J87" s="97" t="s">
        <v>59</v>
      </c>
      <c r="K87" s="70">
        <v>43706</v>
      </c>
      <c r="L87" s="61"/>
      <c r="M87" s="63" t="s">
        <v>128</v>
      </c>
      <c r="N87" s="63"/>
      <c r="O87" s="64"/>
      <c r="P87" s="65"/>
      <c r="Q87" s="65"/>
      <c r="R87" s="65"/>
      <c r="S87" s="65"/>
      <c r="T87" s="65"/>
      <c r="U87" s="65"/>
      <c r="V87" s="65"/>
      <c r="W87" s="65">
        <v>600000</v>
      </c>
      <c r="X87" s="65"/>
      <c r="Y87" s="65"/>
      <c r="Z87" s="65"/>
      <c r="AA87" s="65"/>
    </row>
    <row r="88" spans="1:27" s="88" customFormat="1" ht="82.5">
      <c r="A88" s="8">
        <v>84</v>
      </c>
      <c r="B88" s="59" t="s">
        <v>582</v>
      </c>
      <c r="C88" s="60" t="s">
        <v>534</v>
      </c>
      <c r="D88" s="61" t="s">
        <v>535</v>
      </c>
      <c r="E88" s="59" t="s">
        <v>580</v>
      </c>
      <c r="F88" s="96">
        <v>207182</v>
      </c>
      <c r="G88" s="94">
        <f t="shared" si="3"/>
        <v>0</v>
      </c>
      <c r="H88" s="94">
        <f t="shared" si="4"/>
        <v>207182</v>
      </c>
      <c r="I88" s="95">
        <f t="shared" si="5"/>
        <v>0</v>
      </c>
      <c r="J88" s="74" t="s">
        <v>344</v>
      </c>
      <c r="K88" s="70">
        <v>43588</v>
      </c>
      <c r="L88" s="61"/>
      <c r="M88" s="63" t="s">
        <v>123</v>
      </c>
      <c r="N88" s="63" t="s">
        <v>537</v>
      </c>
      <c r="O88" s="64"/>
      <c r="P88" s="65"/>
      <c r="Q88" s="65"/>
      <c r="R88" s="65"/>
      <c r="S88" s="65"/>
      <c r="T88" s="65">
        <v>207182</v>
      </c>
      <c r="U88" s="65"/>
      <c r="V88" s="65"/>
      <c r="W88" s="65"/>
      <c r="X88" s="65"/>
      <c r="Y88" s="65"/>
      <c r="Z88" s="65"/>
      <c r="AA88" s="65"/>
    </row>
    <row r="89" spans="1:27" s="88" customFormat="1" ht="82.5">
      <c r="A89" s="8">
        <v>85</v>
      </c>
      <c r="B89" s="59" t="s">
        <v>513</v>
      </c>
      <c r="C89" s="60" t="s">
        <v>477</v>
      </c>
      <c r="D89" s="61" t="s">
        <v>583</v>
      </c>
      <c r="E89" s="1" t="s">
        <v>146</v>
      </c>
      <c r="F89" s="96">
        <f>26400+3600</f>
        <v>30000</v>
      </c>
      <c r="G89" s="94">
        <f t="shared" si="3"/>
        <v>0</v>
      </c>
      <c r="H89" s="94">
        <f t="shared" si="4"/>
        <v>30000</v>
      </c>
      <c r="I89" s="95">
        <f t="shared" si="5"/>
        <v>0</v>
      </c>
      <c r="J89" s="38" t="s">
        <v>59</v>
      </c>
      <c r="K89" s="70">
        <v>43685</v>
      </c>
      <c r="L89" s="1" t="s">
        <v>480</v>
      </c>
      <c r="M89" s="63" t="s">
        <v>121</v>
      </c>
      <c r="N89" s="63"/>
      <c r="O89" s="64"/>
      <c r="P89" s="65"/>
      <c r="Q89" s="65"/>
      <c r="R89" s="65"/>
      <c r="S89" s="65"/>
      <c r="T89" s="65">
        <v>30000</v>
      </c>
      <c r="U89" s="65"/>
      <c r="V89" s="65"/>
      <c r="W89" s="65"/>
      <c r="X89" s="65"/>
      <c r="Y89" s="65"/>
      <c r="Z89" s="65"/>
      <c r="AA89" s="65"/>
    </row>
    <row r="90" spans="1:27" s="88" customFormat="1" ht="99">
      <c r="A90" s="8">
        <v>86</v>
      </c>
      <c r="B90" s="59" t="s">
        <v>759</v>
      </c>
      <c r="C90" s="60" t="s">
        <v>756</v>
      </c>
      <c r="D90" s="61" t="s">
        <v>757</v>
      </c>
      <c r="E90" s="1" t="s">
        <v>145</v>
      </c>
      <c r="F90" s="96">
        <v>1387342</v>
      </c>
      <c r="G90" s="94">
        <f>W90</f>
        <v>17997</v>
      </c>
      <c r="H90" s="94">
        <f>SUM(P90:W90)</f>
        <v>17997</v>
      </c>
      <c r="I90" s="95">
        <f>F90-H90</f>
        <v>1369345</v>
      </c>
      <c r="J90" s="38"/>
      <c r="K90" s="70"/>
      <c r="L90" s="1"/>
      <c r="M90" s="63" t="s">
        <v>758</v>
      </c>
      <c r="N90" s="63"/>
      <c r="O90" s="64"/>
      <c r="P90" s="65"/>
      <c r="Q90" s="65"/>
      <c r="R90" s="65"/>
      <c r="S90" s="65"/>
      <c r="T90" s="65"/>
      <c r="U90" s="65"/>
      <c r="V90" s="65"/>
      <c r="W90" s="65">
        <v>17997</v>
      </c>
      <c r="X90" s="65"/>
      <c r="Y90" s="65"/>
      <c r="Z90" s="65"/>
      <c r="AA90" s="65"/>
    </row>
    <row r="91" spans="1:27" s="80" customFormat="1" ht="24.75" customHeight="1">
      <c r="A91" s="42"/>
      <c r="B91" s="43" t="s">
        <v>1</v>
      </c>
      <c r="C91" s="44"/>
      <c r="D91" s="46"/>
      <c r="E91" s="46"/>
      <c r="F91" s="47">
        <f>SUM(F5:F90)</f>
        <v>19387788</v>
      </c>
      <c r="G91" s="47">
        <f>SUM(G5:G90)</f>
        <v>1714772</v>
      </c>
      <c r="H91" s="47">
        <f>SUM(H5:H90)</f>
        <v>16184879</v>
      </c>
      <c r="I91" s="47">
        <f>SUM(I5:I90)</f>
        <v>3202909</v>
      </c>
      <c r="J91" s="48"/>
      <c r="K91" s="71"/>
      <c r="L91" s="89"/>
      <c r="M91" s="75"/>
      <c r="N91" s="75"/>
      <c r="O91" s="54"/>
      <c r="P91" s="37"/>
      <c r="Q91" s="37"/>
      <c r="R91" s="37"/>
      <c r="S91" s="37"/>
      <c r="T91" s="37"/>
      <c r="U91" s="37"/>
      <c r="V91" s="37"/>
      <c r="W91" s="37"/>
      <c r="X91" s="37"/>
      <c r="Y91" s="37"/>
      <c r="Z91" s="37"/>
      <c r="AA91" s="37"/>
    </row>
    <row r="92" spans="1:10" ht="6" customHeight="1">
      <c r="A92" s="13"/>
      <c r="B92" s="14"/>
      <c r="C92" s="15"/>
      <c r="D92" s="90"/>
      <c r="E92" s="14"/>
      <c r="F92" s="14"/>
      <c r="G92" s="14"/>
      <c r="H92" s="14"/>
      <c r="I92" s="14"/>
      <c r="J92" s="15"/>
    </row>
    <row r="93" spans="1:7" ht="16.5" hidden="1">
      <c r="A93" s="136" t="s">
        <v>2</v>
      </c>
      <c r="B93" s="136"/>
      <c r="C93" s="136"/>
      <c r="D93" s="136"/>
      <c r="E93" s="136"/>
      <c r="F93" s="136"/>
      <c r="G93" s="136"/>
    </row>
    <row r="94" spans="1:7" ht="16.5" hidden="1">
      <c r="A94" s="137" t="s">
        <v>3</v>
      </c>
      <c r="B94" s="137"/>
      <c r="C94" s="137"/>
      <c r="D94" s="137"/>
      <c r="E94" s="137"/>
      <c r="F94" s="137"/>
      <c r="G94" s="137"/>
    </row>
    <row r="95" spans="1:7" ht="16.5" hidden="1">
      <c r="A95" s="129" t="s">
        <v>4</v>
      </c>
      <c r="B95" s="129"/>
      <c r="C95" s="129"/>
      <c r="D95" s="129"/>
      <c r="E95" s="129"/>
      <c r="F95" s="129"/>
      <c r="G95" s="129"/>
    </row>
    <row r="96" spans="1:32" s="17" customFormat="1" ht="16.5" hidden="1">
      <c r="A96" s="129" t="s">
        <v>5</v>
      </c>
      <c r="B96" s="129"/>
      <c r="C96" s="129"/>
      <c r="D96" s="129"/>
      <c r="E96" s="129"/>
      <c r="F96" s="129"/>
      <c r="G96" s="129"/>
      <c r="J96" s="25"/>
      <c r="K96" s="72"/>
      <c r="L96" s="81"/>
      <c r="M96" s="91"/>
      <c r="N96" s="91"/>
      <c r="O96" s="92"/>
      <c r="P96" s="93"/>
      <c r="Q96" s="93"/>
      <c r="R96" s="93"/>
      <c r="S96" s="93"/>
      <c r="T96" s="93"/>
      <c r="U96" s="93"/>
      <c r="V96" s="93"/>
      <c r="W96" s="93"/>
      <c r="X96" s="93"/>
      <c r="Y96" s="93"/>
      <c r="Z96" s="93"/>
      <c r="AA96" s="93"/>
      <c r="AB96" s="81"/>
      <c r="AC96" s="81"/>
      <c r="AD96" s="81"/>
      <c r="AE96" s="81"/>
      <c r="AF96" s="81"/>
    </row>
    <row r="97" spans="1:32" s="17" customFormat="1" ht="19.5">
      <c r="A97" s="130" t="s">
        <v>6</v>
      </c>
      <c r="B97" s="130"/>
      <c r="C97" s="130"/>
      <c r="D97" s="19"/>
      <c r="E97" s="131" t="s">
        <v>7</v>
      </c>
      <c r="F97" s="131"/>
      <c r="G97" s="131"/>
      <c r="J97" s="25"/>
      <c r="K97" s="72"/>
      <c r="L97" s="81"/>
      <c r="M97" s="91"/>
      <c r="N97" s="91"/>
      <c r="O97" s="92"/>
      <c r="P97" s="93"/>
      <c r="Q97" s="93"/>
      <c r="R97" s="93"/>
      <c r="S97" s="93"/>
      <c r="T97" s="93"/>
      <c r="U97" s="93"/>
      <c r="V97" s="93"/>
      <c r="W97" s="93"/>
      <c r="X97" s="93"/>
      <c r="Y97" s="93"/>
      <c r="Z97" s="93"/>
      <c r="AA97" s="93"/>
      <c r="AB97" s="81"/>
      <c r="AC97" s="81"/>
      <c r="AD97" s="81"/>
      <c r="AE97" s="81"/>
      <c r="AF97" s="81"/>
    </row>
  </sheetData>
  <sheetProtection/>
  <autoFilter ref="A4:AH91"/>
  <mergeCells count="25">
    <mergeCell ref="E3:E4"/>
    <mergeCell ref="I3:I4"/>
    <mergeCell ref="K3:K4"/>
    <mergeCell ref="L3:L4"/>
    <mergeCell ref="F3:F4"/>
    <mergeCell ref="M3:M4"/>
    <mergeCell ref="N3:N4"/>
    <mergeCell ref="O3:O4"/>
    <mergeCell ref="J3:J4"/>
    <mergeCell ref="D3:D4"/>
    <mergeCell ref="A1:L1"/>
    <mergeCell ref="A2:L2"/>
    <mergeCell ref="A3:A4"/>
    <mergeCell ref="B3:B4"/>
    <mergeCell ref="C3:C4"/>
    <mergeCell ref="G3:H3"/>
    <mergeCell ref="A96:G96"/>
    <mergeCell ref="A97:C97"/>
    <mergeCell ref="E97:G97"/>
    <mergeCell ref="A95:G95"/>
    <mergeCell ref="P3:AA3"/>
    <mergeCell ref="B65:B66"/>
    <mergeCell ref="C65:C66"/>
    <mergeCell ref="A93:G93"/>
    <mergeCell ref="A94:G94"/>
  </mergeCells>
  <printOptions horizontalCentered="1"/>
  <pageMargins left="0.3937007874015748" right="0.3937007874015748" top="0.5905511811023623" bottom="0.5905511811023623" header="0.1968503937007874" footer="0.1968503937007874"/>
  <pageSetup blackAndWhite="1" firstPageNumber="15" useFirstPageNumber="1" fitToHeight="0" fitToWidth="1" horizontalDpi="600" verticalDpi="600" orientation="landscape" paperSize="9" scale="74" r:id="rId1"/>
  <headerFooter alignWithMargins="0">
    <oddHeader>&amp;R&amp;P</oddHeader>
  </headerFooter>
</worksheet>
</file>

<file path=xl/worksheets/sheet5.xml><?xml version="1.0" encoding="utf-8"?>
<worksheet xmlns="http://schemas.openxmlformats.org/spreadsheetml/2006/main" xmlns:r="http://schemas.openxmlformats.org/officeDocument/2006/relationships">
  <sheetPr>
    <pageSetUpPr fitToPage="1"/>
  </sheetPr>
  <dimension ref="A1:AJ93"/>
  <sheetViews>
    <sheetView zoomScalePageLayoutView="0" workbookViewId="0" topLeftCell="A1">
      <pane xSplit="3" ySplit="4" topLeftCell="D78" activePane="bottomRight" state="frozen"/>
      <selection pane="topLeft" activeCell="A1" sqref="A1"/>
      <selection pane="topRight" activeCell="D1" sqref="D1"/>
      <selection pane="bottomLeft" activeCell="A5" sqref="A5"/>
      <selection pane="bottomRight" activeCell="B67" sqref="B67"/>
    </sheetView>
  </sheetViews>
  <sheetFormatPr defaultColWidth="9.00390625" defaultRowHeight="16.5"/>
  <cols>
    <col min="1" max="1" width="5.50390625" style="91" bestFit="1" customWidth="1"/>
    <col min="2" max="2" width="36.00390625" style="17" customWidth="1"/>
    <col min="3" max="3" width="11.625" style="25" bestFit="1" customWidth="1"/>
    <col min="4" max="4" width="27.75390625" style="17" customWidth="1"/>
    <col min="5" max="5" width="19.75390625" style="17" customWidth="1"/>
    <col min="6" max="6" width="12.875" style="17" bestFit="1" customWidth="1"/>
    <col min="7" max="7" width="11.75390625" style="17" bestFit="1" customWidth="1"/>
    <col min="8" max="8" width="12.875" style="17" bestFit="1" customWidth="1"/>
    <col min="9" max="9" width="10.625" style="17" customWidth="1"/>
    <col min="10" max="10" width="8.875" style="25" customWidth="1"/>
    <col min="11" max="11" width="11.75390625" style="72" bestFit="1" customWidth="1"/>
    <col min="12" max="12" width="16.625" style="81" customWidth="1"/>
    <col min="13" max="13" width="9.00390625" style="91" customWidth="1"/>
    <col min="14" max="14" width="12.625" style="91" customWidth="1"/>
    <col min="15" max="15" width="9.00390625" style="92" customWidth="1"/>
    <col min="16" max="16" width="8.00390625" style="93" bestFit="1" customWidth="1"/>
    <col min="17" max="19" width="9.00390625" style="93" customWidth="1"/>
    <col min="20" max="21" width="10.50390625" style="93" bestFit="1" customWidth="1"/>
    <col min="22" max="27" width="9.00390625" style="93" customWidth="1"/>
    <col min="28" max="33" width="10.50390625" style="81" bestFit="1" customWidth="1"/>
    <col min="34" max="16384" width="9.00390625" style="81" customWidth="1"/>
  </cols>
  <sheetData>
    <row r="1" spans="1:27" s="80" customFormat="1" ht="21">
      <c r="A1" s="125" t="s">
        <v>8</v>
      </c>
      <c r="B1" s="125"/>
      <c r="C1" s="125"/>
      <c r="D1" s="125"/>
      <c r="E1" s="125"/>
      <c r="F1" s="125"/>
      <c r="G1" s="125"/>
      <c r="H1" s="125"/>
      <c r="I1" s="125"/>
      <c r="J1" s="125"/>
      <c r="K1" s="125"/>
      <c r="L1" s="125"/>
      <c r="M1" s="77"/>
      <c r="N1" s="77"/>
      <c r="O1" s="78"/>
      <c r="P1" s="79"/>
      <c r="Q1" s="79"/>
      <c r="R1" s="79"/>
      <c r="S1" s="79"/>
      <c r="T1" s="79"/>
      <c r="U1" s="79"/>
      <c r="V1" s="79"/>
      <c r="W1" s="79"/>
      <c r="X1" s="79"/>
      <c r="Y1" s="79"/>
      <c r="Z1" s="79"/>
      <c r="AA1" s="79"/>
    </row>
    <row r="2" spans="1:27" s="80" customFormat="1" ht="19.5">
      <c r="A2" s="126" t="s">
        <v>709</v>
      </c>
      <c r="B2" s="126"/>
      <c r="C2" s="126"/>
      <c r="D2" s="126"/>
      <c r="E2" s="126"/>
      <c r="F2" s="126"/>
      <c r="G2" s="126"/>
      <c r="H2" s="126"/>
      <c r="I2" s="126"/>
      <c r="J2" s="126"/>
      <c r="K2" s="126"/>
      <c r="L2" s="126"/>
      <c r="M2" s="77"/>
      <c r="N2" s="77"/>
      <c r="O2" s="78"/>
      <c r="P2" s="79"/>
      <c r="Q2" s="79"/>
      <c r="R2" s="79"/>
      <c r="S2" s="79"/>
      <c r="T2" s="79"/>
      <c r="U2" s="79"/>
      <c r="V2" s="79"/>
      <c r="W2" s="79"/>
      <c r="X2" s="79"/>
      <c r="Y2" s="79"/>
      <c r="Z2" s="79"/>
      <c r="AA2" s="79"/>
    </row>
    <row r="3" spans="1:27" s="80" customFormat="1" ht="16.5">
      <c r="A3" s="127" t="s">
        <v>514</v>
      </c>
      <c r="B3" s="120" t="s">
        <v>46</v>
      </c>
      <c r="C3" s="120" t="s">
        <v>591</v>
      </c>
      <c r="D3" s="120" t="s">
        <v>48</v>
      </c>
      <c r="E3" s="120" t="s">
        <v>49</v>
      </c>
      <c r="F3" s="120" t="s">
        <v>50</v>
      </c>
      <c r="G3" s="142" t="s">
        <v>0</v>
      </c>
      <c r="H3" s="124"/>
      <c r="I3" s="143" t="s">
        <v>51</v>
      </c>
      <c r="J3" s="120" t="s">
        <v>55</v>
      </c>
      <c r="K3" s="121" t="s">
        <v>56</v>
      </c>
      <c r="L3" s="120" t="s">
        <v>52</v>
      </c>
      <c r="M3" s="120" t="s">
        <v>119</v>
      </c>
      <c r="N3" s="120" t="s">
        <v>220</v>
      </c>
      <c r="O3" s="120" t="s">
        <v>140</v>
      </c>
      <c r="P3" s="120" t="s">
        <v>141</v>
      </c>
      <c r="Q3" s="120"/>
      <c r="R3" s="120"/>
      <c r="S3" s="120"/>
      <c r="T3" s="120"/>
      <c r="U3" s="120"/>
      <c r="V3" s="120"/>
      <c r="W3" s="120"/>
      <c r="X3" s="120"/>
      <c r="Y3" s="120"/>
      <c r="Z3" s="120"/>
      <c r="AA3" s="120"/>
    </row>
    <row r="4" spans="1:27" s="80" customFormat="1" ht="33">
      <c r="A4" s="128"/>
      <c r="B4" s="120"/>
      <c r="C4" s="120"/>
      <c r="D4" s="120"/>
      <c r="E4" s="120"/>
      <c r="F4" s="120"/>
      <c r="G4" s="7" t="s">
        <v>53</v>
      </c>
      <c r="H4" s="7" t="s">
        <v>54</v>
      </c>
      <c r="I4" s="144"/>
      <c r="J4" s="120"/>
      <c r="K4" s="121"/>
      <c r="L4" s="120"/>
      <c r="M4" s="120"/>
      <c r="N4" s="120"/>
      <c r="O4" s="120"/>
      <c r="P4" s="35" t="s">
        <v>142</v>
      </c>
      <c r="Q4" s="35" t="s">
        <v>129</v>
      </c>
      <c r="R4" s="35" t="s">
        <v>130</v>
      </c>
      <c r="S4" s="35" t="s">
        <v>131</v>
      </c>
      <c r="T4" s="35" t="s">
        <v>132</v>
      </c>
      <c r="U4" s="35" t="s">
        <v>133</v>
      </c>
      <c r="V4" s="35" t="s">
        <v>134</v>
      </c>
      <c r="W4" s="35" t="s">
        <v>135</v>
      </c>
      <c r="X4" s="35" t="s">
        <v>136</v>
      </c>
      <c r="Y4" s="35" t="s">
        <v>137</v>
      </c>
      <c r="Z4" s="35" t="s">
        <v>138</v>
      </c>
      <c r="AA4" s="35" t="s">
        <v>139</v>
      </c>
    </row>
    <row r="5" spans="1:27" ht="82.5">
      <c r="A5" s="8">
        <v>1</v>
      </c>
      <c r="B5" s="1" t="s">
        <v>614</v>
      </c>
      <c r="C5" s="8" t="s">
        <v>10</v>
      </c>
      <c r="D5" s="2" t="s">
        <v>58</v>
      </c>
      <c r="E5" s="1" t="s">
        <v>145</v>
      </c>
      <c r="F5" s="94">
        <v>159585</v>
      </c>
      <c r="G5" s="94">
        <f>V5</f>
        <v>0</v>
      </c>
      <c r="H5" s="94">
        <f>SUM(P5:V5)</f>
        <v>0</v>
      </c>
      <c r="I5" s="95">
        <f>F5-H5</f>
        <v>159585</v>
      </c>
      <c r="J5" s="57">
        <v>1081231</v>
      </c>
      <c r="K5" s="69"/>
      <c r="L5" s="1" t="s">
        <v>211</v>
      </c>
      <c r="M5" s="26" t="s">
        <v>57</v>
      </c>
      <c r="N5" s="26"/>
      <c r="O5" s="53" t="s">
        <v>170</v>
      </c>
      <c r="P5" s="36">
        <v>0</v>
      </c>
      <c r="Q5" s="36"/>
      <c r="R5" s="36"/>
      <c r="S5" s="36"/>
      <c r="T5" s="36"/>
      <c r="U5" s="36"/>
      <c r="V5" s="36"/>
      <c r="W5" s="36"/>
      <c r="X5" s="36"/>
      <c r="Y5" s="36"/>
      <c r="Z5" s="36"/>
      <c r="AA5" s="36"/>
    </row>
    <row r="6" spans="1:27" ht="82.5">
      <c r="A6" s="8">
        <v>2</v>
      </c>
      <c r="B6" s="1" t="s">
        <v>615</v>
      </c>
      <c r="C6" s="8" t="s">
        <v>14</v>
      </c>
      <c r="D6" s="2" t="s">
        <v>236</v>
      </c>
      <c r="E6" s="1" t="s">
        <v>593</v>
      </c>
      <c r="F6" s="94">
        <f>309395+388387</f>
        <v>697782</v>
      </c>
      <c r="G6" s="94">
        <f aca="true" t="shared" si="0" ref="G6:G73">V6</f>
        <v>164809</v>
      </c>
      <c r="H6" s="94">
        <f aca="true" t="shared" si="1" ref="H6:H73">SUM(P6:V6)</f>
        <v>697782</v>
      </c>
      <c r="I6" s="95">
        <f aca="true" t="shared" si="2" ref="I6:I73">F6-H6</f>
        <v>0</v>
      </c>
      <c r="J6" s="38" t="s">
        <v>59</v>
      </c>
      <c r="K6" s="69">
        <v>43671</v>
      </c>
      <c r="L6" s="1" t="s">
        <v>64</v>
      </c>
      <c r="M6" s="26" t="s">
        <v>121</v>
      </c>
      <c r="N6" s="26"/>
      <c r="O6" s="53"/>
      <c r="P6" s="36">
        <v>75866</v>
      </c>
      <c r="Q6" s="36"/>
      <c r="R6" s="36">
        <v>106239</v>
      </c>
      <c r="S6" s="36">
        <v>109619</v>
      </c>
      <c r="T6" s="36">
        <v>109985</v>
      </c>
      <c r="U6" s="36">
        <v>131264</v>
      </c>
      <c r="V6" s="36">
        <f>86573+78236</f>
        <v>164809</v>
      </c>
      <c r="W6" s="36"/>
      <c r="X6" s="36"/>
      <c r="Y6" s="36"/>
      <c r="Z6" s="36"/>
      <c r="AA6" s="36"/>
    </row>
    <row r="7" spans="1:27" ht="66">
      <c r="A7" s="8">
        <v>3</v>
      </c>
      <c r="B7" s="1" t="s">
        <v>15</v>
      </c>
      <c r="C7" s="8" t="s">
        <v>16</v>
      </c>
      <c r="D7" s="2" t="s">
        <v>616</v>
      </c>
      <c r="E7" s="1" t="s">
        <v>594</v>
      </c>
      <c r="F7" s="94">
        <f>130000+338881</f>
        <v>468881</v>
      </c>
      <c r="G7" s="94">
        <f t="shared" si="0"/>
        <v>8905</v>
      </c>
      <c r="H7" s="94">
        <f t="shared" si="1"/>
        <v>435155</v>
      </c>
      <c r="I7" s="95">
        <f t="shared" si="2"/>
        <v>33726</v>
      </c>
      <c r="J7" s="38" t="s">
        <v>59</v>
      </c>
      <c r="K7" s="69"/>
      <c r="L7" s="1" t="s">
        <v>242</v>
      </c>
      <c r="M7" s="26" t="s">
        <v>121</v>
      </c>
      <c r="N7" s="26"/>
      <c r="O7" s="53"/>
      <c r="P7" s="36">
        <v>113165</v>
      </c>
      <c r="Q7" s="36"/>
      <c r="R7" s="36">
        <v>150572</v>
      </c>
      <c r="S7" s="36">
        <v>54171</v>
      </c>
      <c r="T7" s="36">
        <v>54171</v>
      </c>
      <c r="U7" s="36">
        <v>54171</v>
      </c>
      <c r="V7" s="36">
        <v>8905</v>
      </c>
      <c r="W7" s="36"/>
      <c r="X7" s="36"/>
      <c r="Y7" s="36"/>
      <c r="Z7" s="36"/>
      <c r="AA7" s="36"/>
    </row>
    <row r="8" spans="1:27" ht="99">
      <c r="A8" s="8">
        <v>4</v>
      </c>
      <c r="B8" s="1" t="s">
        <v>67</v>
      </c>
      <c r="C8" s="8" t="s">
        <v>17</v>
      </c>
      <c r="D8" s="2" t="s">
        <v>18</v>
      </c>
      <c r="E8" s="1" t="s">
        <v>148</v>
      </c>
      <c r="F8" s="94">
        <v>2800</v>
      </c>
      <c r="G8" s="94">
        <f t="shared" si="0"/>
        <v>0</v>
      </c>
      <c r="H8" s="94">
        <f t="shared" si="1"/>
        <v>2800</v>
      </c>
      <c r="I8" s="95">
        <f t="shared" si="2"/>
        <v>0</v>
      </c>
      <c r="J8" s="38" t="s">
        <v>68</v>
      </c>
      <c r="K8" s="70"/>
      <c r="L8" s="1" t="s">
        <v>71</v>
      </c>
      <c r="M8" s="26" t="s">
        <v>122</v>
      </c>
      <c r="N8" s="26"/>
      <c r="O8" s="53"/>
      <c r="P8" s="36">
        <v>2800</v>
      </c>
      <c r="Q8" s="36"/>
      <c r="R8" s="36"/>
      <c r="S8" s="36"/>
      <c r="T8" s="36"/>
      <c r="U8" s="36"/>
      <c r="V8" s="36"/>
      <c r="W8" s="36"/>
      <c r="X8" s="36"/>
      <c r="Y8" s="36"/>
      <c r="Z8" s="36"/>
      <c r="AA8" s="36"/>
    </row>
    <row r="9" spans="1:27" ht="66">
      <c r="A9" s="8">
        <v>5</v>
      </c>
      <c r="B9" s="1" t="s">
        <v>69</v>
      </c>
      <c r="C9" s="8" t="s">
        <v>19</v>
      </c>
      <c r="D9" s="2" t="s">
        <v>251</v>
      </c>
      <c r="E9" s="1" t="s">
        <v>152</v>
      </c>
      <c r="F9" s="94">
        <f>45500+50000</f>
        <v>95500</v>
      </c>
      <c r="G9" s="94">
        <f t="shared" si="0"/>
        <v>46543</v>
      </c>
      <c r="H9" s="94">
        <f t="shared" si="1"/>
        <v>95500</v>
      </c>
      <c r="I9" s="95">
        <f t="shared" si="2"/>
        <v>0</v>
      </c>
      <c r="J9" s="38" t="s">
        <v>59</v>
      </c>
      <c r="K9" s="69">
        <v>43663</v>
      </c>
      <c r="L9" s="1" t="s">
        <v>70</v>
      </c>
      <c r="M9" s="26" t="s">
        <v>121</v>
      </c>
      <c r="N9" s="74" t="s">
        <v>712</v>
      </c>
      <c r="O9" s="53"/>
      <c r="P9" s="36">
        <v>0</v>
      </c>
      <c r="Q9" s="36"/>
      <c r="R9" s="36"/>
      <c r="S9" s="36"/>
      <c r="T9" s="36">
        <v>1631</v>
      </c>
      <c r="U9" s="36">
        <v>47326</v>
      </c>
      <c r="V9" s="36">
        <v>46543</v>
      </c>
      <c r="W9" s="36"/>
      <c r="X9" s="36"/>
      <c r="Y9" s="36"/>
      <c r="Z9" s="36"/>
      <c r="AA9" s="36"/>
    </row>
    <row r="10" spans="1:27" ht="66">
      <c r="A10" s="8">
        <v>6</v>
      </c>
      <c r="B10" s="1" t="s">
        <v>72</v>
      </c>
      <c r="C10" s="8" t="s">
        <v>21</v>
      </c>
      <c r="D10" s="2" t="s">
        <v>585</v>
      </c>
      <c r="E10" s="1" t="s">
        <v>596</v>
      </c>
      <c r="F10" s="94">
        <f>24310</f>
        <v>24310</v>
      </c>
      <c r="G10" s="94">
        <f t="shared" si="0"/>
        <v>0</v>
      </c>
      <c r="H10" s="94">
        <f t="shared" si="1"/>
        <v>24310</v>
      </c>
      <c r="I10" s="95">
        <f t="shared" si="2"/>
        <v>0</v>
      </c>
      <c r="J10" s="38" t="s">
        <v>59</v>
      </c>
      <c r="K10" s="69"/>
      <c r="L10" s="1" t="s">
        <v>215</v>
      </c>
      <c r="M10" s="26" t="s">
        <v>123</v>
      </c>
      <c r="N10" s="26"/>
      <c r="O10" s="53"/>
      <c r="P10" s="36">
        <v>4500</v>
      </c>
      <c r="Q10" s="36"/>
      <c r="R10" s="36">
        <v>4960</v>
      </c>
      <c r="S10" s="36"/>
      <c r="T10" s="36">
        <v>12600</v>
      </c>
      <c r="U10" s="36">
        <v>2250</v>
      </c>
      <c r="V10" s="36"/>
      <c r="W10" s="36"/>
      <c r="X10" s="36"/>
      <c r="Y10" s="36"/>
      <c r="Z10" s="36"/>
      <c r="AA10" s="36"/>
    </row>
    <row r="11" spans="1:27" ht="49.5">
      <c r="A11" s="8">
        <v>7</v>
      </c>
      <c r="B11" s="1"/>
      <c r="C11" s="8" t="s">
        <v>21</v>
      </c>
      <c r="D11" s="2" t="s">
        <v>584</v>
      </c>
      <c r="E11" s="1" t="s">
        <v>586</v>
      </c>
      <c r="F11" s="94">
        <v>3000</v>
      </c>
      <c r="G11" s="94">
        <f t="shared" si="0"/>
        <v>3000</v>
      </c>
      <c r="H11" s="94">
        <f t="shared" si="1"/>
        <v>3000</v>
      </c>
      <c r="I11" s="95">
        <f t="shared" si="2"/>
        <v>0</v>
      </c>
      <c r="J11" s="38"/>
      <c r="K11" s="69"/>
      <c r="L11" s="1"/>
      <c r="M11" s="26" t="s">
        <v>123</v>
      </c>
      <c r="N11" s="26"/>
      <c r="O11" s="53"/>
      <c r="P11" s="36"/>
      <c r="Q11" s="36"/>
      <c r="R11" s="36"/>
      <c r="S11" s="36"/>
      <c r="T11" s="36"/>
      <c r="U11" s="36"/>
      <c r="V11" s="36">
        <v>3000</v>
      </c>
      <c r="W11" s="36"/>
      <c r="X11" s="36"/>
      <c r="Y11" s="36"/>
      <c r="Z11" s="36"/>
      <c r="AA11" s="36"/>
    </row>
    <row r="12" spans="1:27" ht="66">
      <c r="A12" s="8">
        <v>8</v>
      </c>
      <c r="B12" s="1" t="s">
        <v>75</v>
      </c>
      <c r="C12" s="8" t="s">
        <v>22</v>
      </c>
      <c r="D12" s="2" t="s">
        <v>77</v>
      </c>
      <c r="E12" s="1" t="s">
        <v>154</v>
      </c>
      <c r="F12" s="94">
        <v>18100</v>
      </c>
      <c r="G12" s="94">
        <f t="shared" si="0"/>
        <v>0</v>
      </c>
      <c r="H12" s="94">
        <f t="shared" si="1"/>
        <v>17714</v>
      </c>
      <c r="I12" s="95">
        <f t="shared" si="2"/>
        <v>386</v>
      </c>
      <c r="J12" s="38">
        <v>1080930</v>
      </c>
      <c r="K12" s="69"/>
      <c r="L12" s="1" t="s">
        <v>76</v>
      </c>
      <c r="M12" s="26" t="s">
        <v>121</v>
      </c>
      <c r="N12" s="26"/>
      <c r="O12" s="53"/>
      <c r="P12" s="36">
        <v>3714</v>
      </c>
      <c r="Q12" s="36"/>
      <c r="R12" s="36"/>
      <c r="S12" s="36">
        <v>14000</v>
      </c>
      <c r="T12" s="36"/>
      <c r="U12" s="36"/>
      <c r="V12" s="36"/>
      <c r="W12" s="36"/>
      <c r="X12" s="36"/>
      <c r="Y12" s="36"/>
      <c r="Z12" s="36"/>
      <c r="AA12" s="36"/>
    </row>
    <row r="13" spans="1:27" ht="66">
      <c r="A13" s="8">
        <v>9</v>
      </c>
      <c r="B13" s="1" t="s">
        <v>23</v>
      </c>
      <c r="C13" s="8" t="s">
        <v>24</v>
      </c>
      <c r="D13" s="2" t="s">
        <v>80</v>
      </c>
      <c r="E13" s="1" t="s">
        <v>597</v>
      </c>
      <c r="F13" s="94">
        <v>4885</v>
      </c>
      <c r="G13" s="94">
        <f t="shared" si="0"/>
        <v>0</v>
      </c>
      <c r="H13" s="94">
        <f t="shared" si="1"/>
        <v>4885</v>
      </c>
      <c r="I13" s="95">
        <f t="shared" si="2"/>
        <v>0</v>
      </c>
      <c r="J13" s="38" t="s">
        <v>79</v>
      </c>
      <c r="K13" s="69"/>
      <c r="L13" s="1" t="s">
        <v>622</v>
      </c>
      <c r="M13" s="26" t="s">
        <v>121</v>
      </c>
      <c r="N13" s="26"/>
      <c r="O13" s="53"/>
      <c r="P13" s="36">
        <v>0</v>
      </c>
      <c r="Q13" s="36"/>
      <c r="R13" s="36"/>
      <c r="S13" s="36"/>
      <c r="T13" s="36"/>
      <c r="U13" s="36">
        <v>4885</v>
      </c>
      <c r="V13" s="36"/>
      <c r="W13" s="36"/>
      <c r="X13" s="36"/>
      <c r="Y13" s="36"/>
      <c r="Z13" s="36"/>
      <c r="AA13" s="36"/>
    </row>
    <row r="14" spans="1:27" ht="66">
      <c r="A14" s="8">
        <v>10</v>
      </c>
      <c r="B14" s="1" t="s">
        <v>82</v>
      </c>
      <c r="C14" s="8" t="s">
        <v>25</v>
      </c>
      <c r="D14" s="12" t="s">
        <v>81</v>
      </c>
      <c r="E14" s="1" t="s">
        <v>84</v>
      </c>
      <c r="F14" s="94">
        <v>10273</v>
      </c>
      <c r="G14" s="94">
        <f t="shared" si="0"/>
        <v>0</v>
      </c>
      <c r="H14" s="94">
        <f t="shared" si="1"/>
        <v>6604</v>
      </c>
      <c r="I14" s="95">
        <f t="shared" si="2"/>
        <v>3669</v>
      </c>
      <c r="J14" s="38" t="s">
        <v>59</v>
      </c>
      <c r="K14" s="69"/>
      <c r="L14" s="1" t="s">
        <v>621</v>
      </c>
      <c r="M14" s="26" t="s">
        <v>121</v>
      </c>
      <c r="N14" s="26"/>
      <c r="O14" s="53"/>
      <c r="P14" s="36">
        <v>0</v>
      </c>
      <c r="Q14" s="36"/>
      <c r="R14" s="36"/>
      <c r="S14" s="36"/>
      <c r="T14" s="36"/>
      <c r="U14" s="36">
        <v>6604</v>
      </c>
      <c r="V14" s="36"/>
      <c r="W14" s="36"/>
      <c r="X14" s="36"/>
      <c r="Y14" s="36"/>
      <c r="Z14" s="36"/>
      <c r="AA14" s="36"/>
    </row>
    <row r="15" spans="1:27" ht="82.5">
      <c r="A15" s="8">
        <v>11</v>
      </c>
      <c r="B15" s="1" t="s">
        <v>90</v>
      </c>
      <c r="C15" s="8" t="s">
        <v>26</v>
      </c>
      <c r="D15" s="2" t="s">
        <v>171</v>
      </c>
      <c r="E15" s="1" t="s">
        <v>174</v>
      </c>
      <c r="F15" s="94">
        <v>93600</v>
      </c>
      <c r="G15" s="94">
        <f t="shared" si="0"/>
        <v>0</v>
      </c>
      <c r="H15" s="94">
        <f t="shared" si="1"/>
        <v>93600</v>
      </c>
      <c r="I15" s="95">
        <f t="shared" si="2"/>
        <v>0</v>
      </c>
      <c r="J15" s="38" t="s">
        <v>59</v>
      </c>
      <c r="K15" s="69"/>
      <c r="L15" s="1" t="s">
        <v>216</v>
      </c>
      <c r="M15" s="26" t="s">
        <v>121</v>
      </c>
      <c r="N15" s="26"/>
      <c r="O15" s="53" t="s">
        <v>143</v>
      </c>
      <c r="P15" s="36">
        <v>91800</v>
      </c>
      <c r="Q15" s="36"/>
      <c r="R15" s="36"/>
      <c r="S15" s="36"/>
      <c r="T15" s="36"/>
      <c r="U15" s="36">
        <v>1800</v>
      </c>
      <c r="V15" s="36"/>
      <c r="W15" s="36"/>
      <c r="X15" s="36"/>
      <c r="Y15" s="36"/>
      <c r="Z15" s="36"/>
      <c r="AA15" s="36"/>
    </row>
    <row r="16" spans="1:27" ht="99">
      <c r="A16" s="8">
        <v>12</v>
      </c>
      <c r="B16" s="1" t="s">
        <v>91</v>
      </c>
      <c r="C16" s="8" t="s">
        <v>27</v>
      </c>
      <c r="D16" s="2" t="s">
        <v>617</v>
      </c>
      <c r="E16" s="1" t="s">
        <v>598</v>
      </c>
      <c r="F16" s="94">
        <v>1788</v>
      </c>
      <c r="G16" s="94">
        <f t="shared" si="0"/>
        <v>0</v>
      </c>
      <c r="H16" s="94">
        <f t="shared" si="1"/>
        <v>1788</v>
      </c>
      <c r="I16" s="95">
        <f t="shared" si="2"/>
        <v>0</v>
      </c>
      <c r="J16" s="38" t="s">
        <v>59</v>
      </c>
      <c r="K16" s="69"/>
      <c r="L16" s="1" t="s">
        <v>86</v>
      </c>
      <c r="M16" s="26" t="s">
        <v>121</v>
      </c>
      <c r="N16" s="26"/>
      <c r="O16" s="53" t="s">
        <v>143</v>
      </c>
      <c r="P16" s="36">
        <v>1756</v>
      </c>
      <c r="Q16" s="36"/>
      <c r="R16" s="36"/>
      <c r="S16" s="36"/>
      <c r="T16" s="36"/>
      <c r="U16" s="36">
        <v>32</v>
      </c>
      <c r="V16" s="36"/>
      <c r="W16" s="36"/>
      <c r="X16" s="36"/>
      <c r="Y16" s="36"/>
      <c r="Z16" s="36"/>
      <c r="AA16" s="36"/>
    </row>
    <row r="17" spans="1:27" ht="82.5">
      <c r="A17" s="8">
        <v>13</v>
      </c>
      <c r="B17" s="1" t="s">
        <v>91</v>
      </c>
      <c r="C17" s="8" t="s">
        <v>28</v>
      </c>
      <c r="D17" s="2" t="s">
        <v>698</v>
      </c>
      <c r="E17" s="1" t="s">
        <v>599</v>
      </c>
      <c r="F17" s="94">
        <v>28703</v>
      </c>
      <c r="G17" s="94">
        <f t="shared" si="0"/>
        <v>0</v>
      </c>
      <c r="H17" s="94">
        <f t="shared" si="1"/>
        <v>7065</v>
      </c>
      <c r="I17" s="95">
        <f t="shared" si="2"/>
        <v>21638</v>
      </c>
      <c r="J17" s="38" t="s">
        <v>59</v>
      </c>
      <c r="K17" s="69"/>
      <c r="L17" s="1" t="s">
        <v>87</v>
      </c>
      <c r="M17" s="26" t="s">
        <v>121</v>
      </c>
      <c r="N17" s="26"/>
      <c r="O17" s="53"/>
      <c r="P17" s="36">
        <v>0</v>
      </c>
      <c r="Q17" s="36"/>
      <c r="R17" s="36">
        <v>7065</v>
      </c>
      <c r="S17" s="36"/>
      <c r="T17" s="36"/>
      <c r="U17" s="36"/>
      <c r="V17" s="36"/>
      <c r="W17" s="36"/>
      <c r="X17" s="36"/>
      <c r="Y17" s="36"/>
      <c r="Z17" s="36"/>
      <c r="AA17" s="36"/>
    </row>
    <row r="18" spans="1:27" ht="99">
      <c r="A18" s="8">
        <v>14</v>
      </c>
      <c r="B18" s="1" t="s">
        <v>91</v>
      </c>
      <c r="C18" s="8" t="s">
        <v>29</v>
      </c>
      <c r="D18" s="2" t="s">
        <v>207</v>
      </c>
      <c r="E18" s="1" t="s">
        <v>599</v>
      </c>
      <c r="F18" s="94">
        <f>33000</f>
        <v>33000</v>
      </c>
      <c r="G18" s="94">
        <f t="shared" si="0"/>
        <v>23828</v>
      </c>
      <c r="H18" s="94">
        <f t="shared" si="1"/>
        <v>23828</v>
      </c>
      <c r="I18" s="95">
        <f t="shared" si="2"/>
        <v>9172</v>
      </c>
      <c r="J18" s="38" t="s">
        <v>59</v>
      </c>
      <c r="K18" s="69"/>
      <c r="L18" s="1"/>
      <c r="M18" s="26" t="s">
        <v>716</v>
      </c>
      <c r="N18" s="26"/>
      <c r="O18" s="53"/>
      <c r="P18" s="36">
        <v>0</v>
      </c>
      <c r="Q18" s="36"/>
      <c r="R18" s="36"/>
      <c r="S18" s="36"/>
      <c r="T18" s="36"/>
      <c r="U18" s="36"/>
      <c r="V18" s="36">
        <v>23828</v>
      </c>
      <c r="W18" s="36"/>
      <c r="X18" s="36"/>
      <c r="Y18" s="36"/>
      <c r="Z18" s="36"/>
      <c r="AA18" s="36"/>
    </row>
    <row r="19" spans="1:27" ht="66">
      <c r="A19" s="8">
        <v>15</v>
      </c>
      <c r="B19" s="1" t="s">
        <v>91</v>
      </c>
      <c r="C19" s="8" t="s">
        <v>29</v>
      </c>
      <c r="D19" s="2" t="s">
        <v>714</v>
      </c>
      <c r="E19" s="1" t="s">
        <v>599</v>
      </c>
      <c r="F19" s="94">
        <v>20000</v>
      </c>
      <c r="G19" s="94">
        <f>V19</f>
        <v>11847</v>
      </c>
      <c r="H19" s="94">
        <f>SUM(P19:V19)</f>
        <v>20000</v>
      </c>
      <c r="I19" s="95">
        <f>F19-H19</f>
        <v>0</v>
      </c>
      <c r="J19" s="38" t="s">
        <v>718</v>
      </c>
      <c r="K19" s="69">
        <v>43671</v>
      </c>
      <c r="L19" s="1" t="s">
        <v>715</v>
      </c>
      <c r="M19" s="26" t="s">
        <v>717</v>
      </c>
      <c r="N19" s="74" t="s">
        <v>719</v>
      </c>
      <c r="O19" s="53"/>
      <c r="P19" s="36"/>
      <c r="Q19" s="36"/>
      <c r="R19" s="36">
        <v>2038</v>
      </c>
      <c r="S19" s="36"/>
      <c r="T19" s="36">
        <v>6115</v>
      </c>
      <c r="U19" s="36"/>
      <c r="V19" s="36">
        <v>11847</v>
      </c>
      <c r="W19" s="36"/>
      <c r="X19" s="36"/>
      <c r="Y19" s="36"/>
      <c r="Z19" s="36"/>
      <c r="AA19" s="36"/>
    </row>
    <row r="20" spans="1:27" ht="82.5">
      <c r="A20" s="8">
        <v>16</v>
      </c>
      <c r="B20" s="1" t="s">
        <v>94</v>
      </c>
      <c r="C20" s="8" t="s">
        <v>30</v>
      </c>
      <c r="D20" s="11" t="s">
        <v>93</v>
      </c>
      <c r="E20" s="1" t="s">
        <v>96</v>
      </c>
      <c r="F20" s="94">
        <v>120000</v>
      </c>
      <c r="G20" s="94">
        <f t="shared" si="0"/>
        <v>11203</v>
      </c>
      <c r="H20" s="94">
        <f t="shared" si="1"/>
        <v>11203</v>
      </c>
      <c r="I20" s="95">
        <f t="shared" si="2"/>
        <v>108797</v>
      </c>
      <c r="J20" s="38" t="s">
        <v>59</v>
      </c>
      <c r="K20" s="69"/>
      <c r="L20" s="1" t="s">
        <v>95</v>
      </c>
      <c r="M20" s="26" t="s">
        <v>121</v>
      </c>
      <c r="N20" s="26"/>
      <c r="O20" s="53"/>
      <c r="P20" s="36">
        <v>0</v>
      </c>
      <c r="Q20" s="36"/>
      <c r="R20" s="36"/>
      <c r="S20" s="36"/>
      <c r="T20" s="36"/>
      <c r="U20" s="36"/>
      <c r="V20" s="36">
        <v>11203</v>
      </c>
      <c r="W20" s="36"/>
      <c r="X20" s="36"/>
      <c r="Y20" s="36"/>
      <c r="Z20" s="36"/>
      <c r="AA20" s="36"/>
    </row>
    <row r="21" spans="1:27" ht="99">
      <c r="A21" s="8">
        <v>17</v>
      </c>
      <c r="B21" s="1" t="s">
        <v>497</v>
      </c>
      <c r="C21" s="8" t="s">
        <v>435</v>
      </c>
      <c r="D21" s="2" t="s">
        <v>541</v>
      </c>
      <c r="E21" s="1" t="s">
        <v>600</v>
      </c>
      <c r="F21" s="94">
        <f>140216-26400+275400</f>
        <v>389216</v>
      </c>
      <c r="G21" s="94">
        <f t="shared" si="0"/>
        <v>69574</v>
      </c>
      <c r="H21" s="94">
        <f t="shared" si="1"/>
        <v>304801</v>
      </c>
      <c r="I21" s="95">
        <f t="shared" si="2"/>
        <v>84415</v>
      </c>
      <c r="J21" s="38" t="s">
        <v>59</v>
      </c>
      <c r="K21" s="69"/>
      <c r="L21" s="1" t="s">
        <v>620</v>
      </c>
      <c r="M21" s="26" t="s">
        <v>121</v>
      </c>
      <c r="N21" s="26"/>
      <c r="O21" s="53"/>
      <c r="P21" s="36">
        <v>13412</v>
      </c>
      <c r="Q21" s="36"/>
      <c r="R21" s="36">
        <v>28091</v>
      </c>
      <c r="S21" s="36">
        <v>32588</v>
      </c>
      <c r="T21" s="36">
        <v>93711</v>
      </c>
      <c r="U21" s="36">
        <v>67425</v>
      </c>
      <c r="V21" s="36">
        <v>69574</v>
      </c>
      <c r="W21" s="36"/>
      <c r="X21" s="36"/>
      <c r="Y21" s="36"/>
      <c r="Z21" s="36"/>
      <c r="AA21" s="36"/>
    </row>
    <row r="22" spans="1:27" ht="66">
      <c r="A22" s="8">
        <v>18</v>
      </c>
      <c r="B22" s="1" t="s">
        <v>11</v>
      </c>
      <c r="C22" s="8" t="s">
        <v>62</v>
      </c>
      <c r="D22" s="11" t="s">
        <v>13</v>
      </c>
      <c r="E22" s="1" t="s">
        <v>159</v>
      </c>
      <c r="F22" s="94">
        <v>363151</v>
      </c>
      <c r="G22" s="94">
        <f t="shared" si="0"/>
        <v>124719</v>
      </c>
      <c r="H22" s="94">
        <f t="shared" si="1"/>
        <v>289569</v>
      </c>
      <c r="I22" s="95">
        <f t="shared" si="2"/>
        <v>73582</v>
      </c>
      <c r="J22" s="38" t="s">
        <v>59</v>
      </c>
      <c r="K22" s="69"/>
      <c r="L22" s="1" t="s">
        <v>97</v>
      </c>
      <c r="M22" s="26" t="s">
        <v>121</v>
      </c>
      <c r="N22" s="63"/>
      <c r="O22" s="73" t="s">
        <v>301</v>
      </c>
      <c r="P22" s="36">
        <v>10550</v>
      </c>
      <c r="Q22" s="36"/>
      <c r="R22" s="36">
        <v>8806</v>
      </c>
      <c r="S22" s="36">
        <v>38229</v>
      </c>
      <c r="T22" s="36">
        <v>47182</v>
      </c>
      <c r="U22" s="36">
        <v>60083</v>
      </c>
      <c r="V22" s="36">
        <v>124719</v>
      </c>
      <c r="W22" s="36"/>
      <c r="X22" s="36"/>
      <c r="Y22" s="36"/>
      <c r="Z22" s="36"/>
      <c r="AA22" s="36"/>
    </row>
    <row r="23" spans="1:27" ht="49.5">
      <c r="A23" s="8">
        <v>19</v>
      </c>
      <c r="B23" s="1" t="s">
        <v>100</v>
      </c>
      <c r="C23" s="8" t="s">
        <v>98</v>
      </c>
      <c r="D23" s="11" t="s">
        <v>99</v>
      </c>
      <c r="E23" s="1" t="s">
        <v>160</v>
      </c>
      <c r="F23" s="94">
        <v>10000</v>
      </c>
      <c r="G23" s="94">
        <f t="shared" si="0"/>
        <v>0</v>
      </c>
      <c r="H23" s="94">
        <f t="shared" si="1"/>
        <v>10000</v>
      </c>
      <c r="I23" s="95">
        <f t="shared" si="2"/>
        <v>0</v>
      </c>
      <c r="J23" s="38" t="s">
        <v>59</v>
      </c>
      <c r="K23" s="69"/>
      <c r="L23" s="1" t="s">
        <v>101</v>
      </c>
      <c r="M23" s="26" t="s">
        <v>124</v>
      </c>
      <c r="N23" s="74" t="s">
        <v>308</v>
      </c>
      <c r="O23" s="53"/>
      <c r="P23" s="36">
        <v>0</v>
      </c>
      <c r="Q23" s="36">
        <v>10000</v>
      </c>
      <c r="R23" s="36"/>
      <c r="S23" s="36"/>
      <c r="T23" s="36"/>
      <c r="U23" s="36"/>
      <c r="V23" s="36"/>
      <c r="W23" s="36"/>
      <c r="X23" s="36"/>
      <c r="Y23" s="36"/>
      <c r="Z23" s="36"/>
      <c r="AA23" s="36"/>
    </row>
    <row r="24" spans="1:27" ht="66">
      <c r="A24" s="8">
        <v>20</v>
      </c>
      <c r="B24" s="1" t="s">
        <v>725</v>
      </c>
      <c r="C24" s="8" t="s">
        <v>720</v>
      </c>
      <c r="D24" s="11" t="s">
        <v>721</v>
      </c>
      <c r="E24" s="1" t="s">
        <v>722</v>
      </c>
      <c r="F24" s="94">
        <v>216825</v>
      </c>
      <c r="G24" s="94">
        <f>V24</f>
        <v>0</v>
      </c>
      <c r="H24" s="94">
        <f>SUM(P24:V24)</f>
        <v>0</v>
      </c>
      <c r="I24" s="95">
        <f>F24-H24</f>
        <v>216825</v>
      </c>
      <c r="J24" s="38" t="s">
        <v>723</v>
      </c>
      <c r="K24" s="69"/>
      <c r="L24" s="1"/>
      <c r="M24" s="26" t="s">
        <v>724</v>
      </c>
      <c r="N24" s="74"/>
      <c r="O24" s="53"/>
      <c r="P24" s="36"/>
      <c r="Q24" s="36"/>
      <c r="R24" s="36"/>
      <c r="S24" s="36"/>
      <c r="T24" s="36"/>
      <c r="U24" s="36"/>
      <c r="V24" s="36"/>
      <c r="W24" s="36"/>
      <c r="X24" s="36"/>
      <c r="Y24" s="36"/>
      <c r="Z24" s="36"/>
      <c r="AA24" s="36"/>
    </row>
    <row r="25" spans="1:27" ht="132">
      <c r="A25" s="8">
        <v>21</v>
      </c>
      <c r="B25" s="1" t="s">
        <v>494</v>
      </c>
      <c r="C25" s="8" t="s">
        <v>437</v>
      </c>
      <c r="D25" s="11" t="s">
        <v>438</v>
      </c>
      <c r="E25" s="1" t="s">
        <v>440</v>
      </c>
      <c r="F25" s="94">
        <v>100000</v>
      </c>
      <c r="G25" s="94">
        <f t="shared" si="0"/>
        <v>0</v>
      </c>
      <c r="H25" s="94">
        <f t="shared" si="1"/>
        <v>100000</v>
      </c>
      <c r="I25" s="95">
        <f t="shared" si="2"/>
        <v>0</v>
      </c>
      <c r="J25" s="97" t="s">
        <v>441</v>
      </c>
      <c r="K25" s="101">
        <v>43643</v>
      </c>
      <c r="L25" s="1"/>
      <c r="M25" s="26" t="s">
        <v>123</v>
      </c>
      <c r="N25" s="101" t="s">
        <v>688</v>
      </c>
      <c r="O25" s="53"/>
      <c r="P25" s="36"/>
      <c r="Q25" s="36"/>
      <c r="R25" s="36"/>
      <c r="S25" s="36"/>
      <c r="T25" s="36">
        <v>57197</v>
      </c>
      <c r="U25" s="36">
        <v>42803</v>
      </c>
      <c r="V25" s="36"/>
      <c r="W25" s="36"/>
      <c r="X25" s="36"/>
      <c r="Y25" s="36"/>
      <c r="Z25" s="36"/>
      <c r="AA25" s="36"/>
    </row>
    <row r="26" spans="1:27" ht="148.5">
      <c r="A26" s="8">
        <v>22</v>
      </c>
      <c r="B26" s="1" t="s">
        <v>485</v>
      </c>
      <c r="C26" s="8" t="s">
        <v>437</v>
      </c>
      <c r="D26" s="11" t="s">
        <v>481</v>
      </c>
      <c r="E26" s="1" t="s">
        <v>484</v>
      </c>
      <c r="F26" s="94">
        <v>590000</v>
      </c>
      <c r="G26" s="94">
        <f t="shared" si="0"/>
        <v>0</v>
      </c>
      <c r="H26" s="94">
        <f t="shared" si="1"/>
        <v>590000</v>
      </c>
      <c r="I26" s="95">
        <f t="shared" si="2"/>
        <v>0</v>
      </c>
      <c r="J26" s="97" t="s">
        <v>482</v>
      </c>
      <c r="K26" s="69">
        <v>43601</v>
      </c>
      <c r="L26" s="1"/>
      <c r="M26" s="26" t="s">
        <v>57</v>
      </c>
      <c r="N26" s="74" t="s">
        <v>539</v>
      </c>
      <c r="O26" s="53"/>
      <c r="P26" s="36"/>
      <c r="Q26" s="36"/>
      <c r="R26" s="36"/>
      <c r="S26" s="36"/>
      <c r="T26" s="36">
        <v>590000</v>
      </c>
      <c r="U26" s="36"/>
      <c r="V26" s="36"/>
      <c r="W26" s="36"/>
      <c r="X26" s="36"/>
      <c r="Y26" s="36"/>
      <c r="Z26" s="36"/>
      <c r="AA26" s="36"/>
    </row>
    <row r="27" spans="1:27" ht="99">
      <c r="A27" s="8">
        <v>23</v>
      </c>
      <c r="B27" s="1" t="s">
        <v>647</v>
      </c>
      <c r="C27" s="8" t="s">
        <v>644</v>
      </c>
      <c r="D27" s="11" t="s">
        <v>645</v>
      </c>
      <c r="E27" s="1" t="s">
        <v>646</v>
      </c>
      <c r="F27" s="94">
        <v>20000</v>
      </c>
      <c r="G27" s="94">
        <f t="shared" si="0"/>
        <v>20000</v>
      </c>
      <c r="H27" s="94">
        <f t="shared" si="1"/>
        <v>20000</v>
      </c>
      <c r="I27" s="95">
        <f t="shared" si="2"/>
        <v>0</v>
      </c>
      <c r="J27" s="97" t="s">
        <v>103</v>
      </c>
      <c r="K27" s="69">
        <v>43671</v>
      </c>
      <c r="L27" s="53"/>
      <c r="M27" s="99" t="s">
        <v>457</v>
      </c>
      <c r="N27" s="74" t="s">
        <v>713</v>
      </c>
      <c r="O27" s="53"/>
      <c r="P27" s="36"/>
      <c r="Q27" s="36"/>
      <c r="R27" s="36"/>
      <c r="S27" s="36"/>
      <c r="T27" s="36"/>
      <c r="U27" s="36"/>
      <c r="V27" s="36">
        <v>20000</v>
      </c>
      <c r="W27" s="36"/>
      <c r="X27" s="36"/>
      <c r="Y27" s="36"/>
      <c r="Z27" s="36"/>
      <c r="AA27" s="36"/>
    </row>
    <row r="28" spans="1:27" ht="115.5">
      <c r="A28" s="8">
        <v>24</v>
      </c>
      <c r="B28" s="1" t="s">
        <v>545</v>
      </c>
      <c r="C28" s="8" t="s">
        <v>542</v>
      </c>
      <c r="D28" s="11" t="s">
        <v>543</v>
      </c>
      <c r="E28" s="1" t="s">
        <v>544</v>
      </c>
      <c r="F28" s="94">
        <v>53181</v>
      </c>
      <c r="G28" s="94">
        <f t="shared" si="0"/>
        <v>11497</v>
      </c>
      <c r="H28" s="94">
        <f t="shared" si="1"/>
        <v>46680</v>
      </c>
      <c r="I28" s="95">
        <f t="shared" si="2"/>
        <v>6501</v>
      </c>
      <c r="J28" s="97">
        <v>1080731</v>
      </c>
      <c r="K28" s="69"/>
      <c r="L28" s="53" t="s">
        <v>601</v>
      </c>
      <c r="M28" s="26" t="s">
        <v>546</v>
      </c>
      <c r="N28" s="74"/>
      <c r="O28" s="53"/>
      <c r="P28" s="36"/>
      <c r="Q28" s="36"/>
      <c r="R28" s="36"/>
      <c r="S28" s="36"/>
      <c r="T28" s="36"/>
      <c r="U28" s="36">
        <v>35183</v>
      </c>
      <c r="V28" s="36">
        <v>11497</v>
      </c>
      <c r="W28" s="36"/>
      <c r="X28" s="36"/>
      <c r="Y28" s="36"/>
      <c r="Z28" s="36"/>
      <c r="AA28" s="36"/>
    </row>
    <row r="29" spans="1:27" ht="99">
      <c r="A29" s="8">
        <v>25</v>
      </c>
      <c r="B29" s="1" t="s">
        <v>495</v>
      </c>
      <c r="C29" s="8" t="s">
        <v>442</v>
      </c>
      <c r="D29" s="11" t="s">
        <v>443</v>
      </c>
      <c r="E29" s="1" t="s">
        <v>444</v>
      </c>
      <c r="F29" s="94">
        <v>14000</v>
      </c>
      <c r="G29" s="94">
        <f t="shared" si="0"/>
        <v>0</v>
      </c>
      <c r="H29" s="94">
        <f t="shared" si="1"/>
        <v>14000</v>
      </c>
      <c r="I29" s="95">
        <f t="shared" si="2"/>
        <v>0</v>
      </c>
      <c r="J29" s="97" t="s">
        <v>446</v>
      </c>
      <c r="K29" s="69">
        <v>43641</v>
      </c>
      <c r="L29" s="1"/>
      <c r="M29" s="26" t="s">
        <v>445</v>
      </c>
      <c r="N29" s="74" t="s">
        <v>643</v>
      </c>
      <c r="O29" s="53"/>
      <c r="P29" s="36"/>
      <c r="Q29" s="36"/>
      <c r="R29" s="36"/>
      <c r="S29" s="36">
        <v>8400</v>
      </c>
      <c r="T29" s="36">
        <v>2800</v>
      </c>
      <c r="U29" s="36">
        <v>2800</v>
      </c>
      <c r="V29" s="36"/>
      <c r="W29" s="36"/>
      <c r="X29" s="36"/>
      <c r="Y29" s="36"/>
      <c r="Z29" s="36"/>
      <c r="AA29" s="36"/>
    </row>
    <row r="30" spans="1:27" ht="66">
      <c r="A30" s="8">
        <v>26</v>
      </c>
      <c r="B30" s="1"/>
      <c r="C30" s="8" t="s">
        <v>530</v>
      </c>
      <c r="D30" s="11" t="s">
        <v>532</v>
      </c>
      <c r="E30" s="1" t="s">
        <v>623</v>
      </c>
      <c r="F30" s="94">
        <v>4000</v>
      </c>
      <c r="G30" s="94">
        <f t="shared" si="0"/>
        <v>0</v>
      </c>
      <c r="H30" s="94">
        <f t="shared" si="1"/>
        <v>4000</v>
      </c>
      <c r="I30" s="95">
        <f t="shared" si="2"/>
        <v>0</v>
      </c>
      <c r="J30" s="97" t="s">
        <v>533</v>
      </c>
      <c r="K30" s="69">
        <v>43628</v>
      </c>
      <c r="L30" s="1"/>
      <c r="M30" s="100" t="s">
        <v>124</v>
      </c>
      <c r="N30" s="74" t="s">
        <v>638</v>
      </c>
      <c r="O30" s="53"/>
      <c r="P30" s="36"/>
      <c r="Q30" s="36"/>
      <c r="R30" s="36"/>
      <c r="S30" s="36"/>
      <c r="T30" s="36">
        <v>4000</v>
      </c>
      <c r="U30" s="36"/>
      <c r="V30" s="36"/>
      <c r="W30" s="36"/>
      <c r="X30" s="36"/>
      <c r="Y30" s="36"/>
      <c r="Z30" s="36"/>
      <c r="AA30" s="36"/>
    </row>
    <row r="31" spans="1:27" ht="82.5">
      <c r="A31" s="8">
        <v>27</v>
      </c>
      <c r="B31" s="1" t="s">
        <v>456</v>
      </c>
      <c r="C31" s="8" t="s">
        <v>447</v>
      </c>
      <c r="D31" s="11" t="s">
        <v>459</v>
      </c>
      <c r="E31" s="1" t="s">
        <v>455</v>
      </c>
      <c r="F31" s="94">
        <v>4000</v>
      </c>
      <c r="G31" s="94">
        <f t="shared" si="0"/>
        <v>0</v>
      </c>
      <c r="H31" s="94">
        <f t="shared" si="1"/>
        <v>4000</v>
      </c>
      <c r="I31" s="95">
        <f t="shared" si="2"/>
        <v>0</v>
      </c>
      <c r="J31" s="97" t="s">
        <v>454</v>
      </c>
      <c r="K31" s="69">
        <v>43607</v>
      </c>
      <c r="L31" s="1"/>
      <c r="M31" s="98" t="s">
        <v>127</v>
      </c>
      <c r="N31" s="74" t="s">
        <v>540</v>
      </c>
      <c r="O31" s="53"/>
      <c r="P31" s="36"/>
      <c r="Q31" s="36"/>
      <c r="R31" s="36"/>
      <c r="S31" s="36"/>
      <c r="T31" s="36">
        <v>4000</v>
      </c>
      <c r="U31" s="36"/>
      <c r="V31" s="36"/>
      <c r="W31" s="36"/>
      <c r="X31" s="36"/>
      <c r="Y31" s="36"/>
      <c r="Z31" s="36"/>
      <c r="AA31" s="36"/>
    </row>
    <row r="32" spans="1:27" ht="82.5">
      <c r="A32" s="8">
        <v>28</v>
      </c>
      <c r="B32" s="1" t="s">
        <v>496</v>
      </c>
      <c r="C32" s="8" t="s">
        <v>447</v>
      </c>
      <c r="D32" s="11" t="s">
        <v>696</v>
      </c>
      <c r="E32" s="1" t="s">
        <v>458</v>
      </c>
      <c r="F32" s="94">
        <v>347306</v>
      </c>
      <c r="G32" s="94">
        <f t="shared" si="0"/>
        <v>0</v>
      </c>
      <c r="H32" s="94">
        <f t="shared" si="1"/>
        <v>347306</v>
      </c>
      <c r="I32" s="95">
        <f t="shared" si="2"/>
        <v>0</v>
      </c>
      <c r="J32" s="97" t="s">
        <v>460</v>
      </c>
      <c r="K32" s="69">
        <v>43615</v>
      </c>
      <c r="L32" s="1"/>
      <c r="M32" s="99" t="s">
        <v>457</v>
      </c>
      <c r="N32" s="74" t="s">
        <v>587</v>
      </c>
      <c r="O32" s="53"/>
      <c r="P32" s="36"/>
      <c r="Q32" s="36"/>
      <c r="R32" s="36"/>
      <c r="S32" s="36"/>
      <c r="T32" s="36">
        <v>347306</v>
      </c>
      <c r="U32" s="36"/>
      <c r="V32" s="36"/>
      <c r="W32" s="36"/>
      <c r="X32" s="36"/>
      <c r="Y32" s="36"/>
      <c r="Z32" s="36"/>
      <c r="AA32" s="36"/>
    </row>
    <row r="33" spans="1:27" ht="82.5">
      <c r="A33" s="8">
        <v>29</v>
      </c>
      <c r="B33" s="1" t="s">
        <v>737</v>
      </c>
      <c r="C33" s="8" t="s">
        <v>701</v>
      </c>
      <c r="D33" s="11" t="s">
        <v>702</v>
      </c>
      <c r="E33" s="1" t="s">
        <v>703</v>
      </c>
      <c r="F33" s="94">
        <v>6184</v>
      </c>
      <c r="G33" s="94">
        <f t="shared" si="0"/>
        <v>6184</v>
      </c>
      <c r="H33" s="94">
        <f t="shared" si="1"/>
        <v>6184</v>
      </c>
      <c r="I33" s="95">
        <f t="shared" si="2"/>
        <v>0</v>
      </c>
      <c r="J33" s="97" t="s">
        <v>446</v>
      </c>
      <c r="K33" s="69">
        <v>43657</v>
      </c>
      <c r="L33" s="1"/>
      <c r="M33" s="99" t="s">
        <v>457</v>
      </c>
      <c r="N33" s="74" t="s">
        <v>704</v>
      </c>
      <c r="O33" s="53"/>
      <c r="P33" s="36"/>
      <c r="Q33" s="36"/>
      <c r="R33" s="36"/>
      <c r="S33" s="36"/>
      <c r="T33" s="36"/>
      <c r="U33" s="36"/>
      <c r="V33" s="36">
        <v>6184</v>
      </c>
      <c r="W33" s="36"/>
      <c r="X33" s="36"/>
      <c r="Y33" s="36"/>
      <c r="Z33" s="36"/>
      <c r="AA33" s="36"/>
    </row>
    <row r="34" spans="1:27" ht="66">
      <c r="A34" s="8">
        <v>30</v>
      </c>
      <c r="B34" s="1" t="s">
        <v>552</v>
      </c>
      <c r="C34" s="8" t="s">
        <v>547</v>
      </c>
      <c r="D34" s="11" t="s">
        <v>548</v>
      </c>
      <c r="E34" s="1" t="s">
        <v>549</v>
      </c>
      <c r="F34" s="94">
        <v>93600</v>
      </c>
      <c r="G34" s="94">
        <f t="shared" si="0"/>
        <v>43920</v>
      </c>
      <c r="H34" s="94">
        <f t="shared" si="1"/>
        <v>93600</v>
      </c>
      <c r="I34" s="95">
        <f t="shared" si="2"/>
        <v>0</v>
      </c>
      <c r="J34" s="97" t="s">
        <v>446</v>
      </c>
      <c r="K34" s="69">
        <v>43671</v>
      </c>
      <c r="L34" s="1"/>
      <c r="M34" s="26" t="s">
        <v>121</v>
      </c>
      <c r="N34" s="74"/>
      <c r="O34" s="53"/>
      <c r="P34" s="36"/>
      <c r="Q34" s="36"/>
      <c r="R34" s="36"/>
      <c r="S34" s="36"/>
      <c r="T34" s="36"/>
      <c r="U34" s="36">
        <v>49680</v>
      </c>
      <c r="V34" s="36">
        <v>43920</v>
      </c>
      <c r="W34" s="36"/>
      <c r="X34" s="36"/>
      <c r="Y34" s="36"/>
      <c r="Z34" s="36"/>
      <c r="AA34" s="36"/>
    </row>
    <row r="35" spans="1:27" ht="82.5">
      <c r="A35" s="8">
        <v>31</v>
      </c>
      <c r="B35" s="1" t="s">
        <v>552</v>
      </c>
      <c r="C35" s="8" t="s">
        <v>550</v>
      </c>
      <c r="D35" s="11" t="s">
        <v>697</v>
      </c>
      <c r="E35" s="1" t="s">
        <v>549</v>
      </c>
      <c r="F35" s="94">
        <v>1788</v>
      </c>
      <c r="G35" s="94">
        <f t="shared" si="0"/>
        <v>836</v>
      </c>
      <c r="H35" s="94">
        <f t="shared" si="1"/>
        <v>1788</v>
      </c>
      <c r="I35" s="95">
        <f t="shared" si="2"/>
        <v>0</v>
      </c>
      <c r="J35" s="97" t="s">
        <v>446</v>
      </c>
      <c r="K35" s="69">
        <v>43671</v>
      </c>
      <c r="L35" s="1"/>
      <c r="M35" s="26" t="s">
        <v>121</v>
      </c>
      <c r="N35" s="74"/>
      <c r="O35" s="53"/>
      <c r="P35" s="36"/>
      <c r="Q35" s="36"/>
      <c r="R35" s="36"/>
      <c r="S35" s="36"/>
      <c r="T35" s="36"/>
      <c r="U35" s="36">
        <v>952</v>
      </c>
      <c r="V35" s="36">
        <v>836</v>
      </c>
      <c r="W35" s="36"/>
      <c r="X35" s="36"/>
      <c r="Y35" s="36"/>
      <c r="Z35" s="36"/>
      <c r="AA35" s="36"/>
    </row>
    <row r="36" spans="1:27" ht="115.5">
      <c r="A36" s="8">
        <v>32</v>
      </c>
      <c r="B36" s="1" t="s">
        <v>453</v>
      </c>
      <c r="C36" s="8" t="s">
        <v>448</v>
      </c>
      <c r="D36" s="11" t="s">
        <v>636</v>
      </c>
      <c r="E36" s="1" t="s">
        <v>452</v>
      </c>
      <c r="F36" s="94">
        <v>843</v>
      </c>
      <c r="G36" s="94">
        <f t="shared" si="0"/>
        <v>0</v>
      </c>
      <c r="H36" s="94">
        <f t="shared" si="1"/>
        <v>843</v>
      </c>
      <c r="I36" s="95">
        <f t="shared" si="2"/>
        <v>0</v>
      </c>
      <c r="J36" s="97" t="s">
        <v>449</v>
      </c>
      <c r="K36" s="69"/>
      <c r="L36" s="1"/>
      <c r="M36" s="26" t="s">
        <v>121</v>
      </c>
      <c r="N36" s="74"/>
      <c r="O36" s="53"/>
      <c r="P36" s="36"/>
      <c r="Q36" s="36"/>
      <c r="R36" s="36">
        <v>843</v>
      </c>
      <c r="S36" s="36"/>
      <c r="T36" s="36"/>
      <c r="U36" s="36"/>
      <c r="V36" s="36"/>
      <c r="W36" s="36"/>
      <c r="X36" s="36"/>
      <c r="Y36" s="36"/>
      <c r="Z36" s="36"/>
      <c r="AA36" s="36"/>
    </row>
    <row r="37" spans="1:27" ht="115.5">
      <c r="A37" s="8">
        <v>33</v>
      </c>
      <c r="B37" s="1" t="s">
        <v>625</v>
      </c>
      <c r="C37" s="8" t="s">
        <v>448</v>
      </c>
      <c r="D37" s="11" t="s">
        <v>554</v>
      </c>
      <c r="E37" s="1" t="s">
        <v>556</v>
      </c>
      <c r="F37" s="94">
        <v>40000</v>
      </c>
      <c r="G37" s="94">
        <f t="shared" si="0"/>
        <v>2669</v>
      </c>
      <c r="H37" s="94">
        <f t="shared" si="1"/>
        <v>2669</v>
      </c>
      <c r="I37" s="95">
        <f t="shared" si="2"/>
        <v>37331</v>
      </c>
      <c r="J37" s="97">
        <v>1080731</v>
      </c>
      <c r="K37" s="69"/>
      <c r="L37" s="1"/>
      <c r="M37" s="26" t="s">
        <v>368</v>
      </c>
      <c r="N37" s="74"/>
      <c r="O37" s="53"/>
      <c r="P37" s="36"/>
      <c r="Q37" s="36"/>
      <c r="R37" s="36"/>
      <c r="S37" s="36"/>
      <c r="T37" s="36"/>
      <c r="U37" s="36"/>
      <c r="V37" s="36">
        <v>2669</v>
      </c>
      <c r="W37" s="36"/>
      <c r="X37" s="36"/>
      <c r="Y37" s="36"/>
      <c r="Z37" s="36"/>
      <c r="AA37" s="36"/>
    </row>
    <row r="38" spans="1:27" ht="49.5">
      <c r="A38" s="8">
        <v>34</v>
      </c>
      <c r="B38" s="1" t="s">
        <v>729</v>
      </c>
      <c r="C38" s="8" t="s">
        <v>726</v>
      </c>
      <c r="D38" s="11" t="s">
        <v>738</v>
      </c>
      <c r="E38" s="1" t="s">
        <v>727</v>
      </c>
      <c r="F38" s="94">
        <v>21000</v>
      </c>
      <c r="G38" s="94">
        <f>V38</f>
        <v>0</v>
      </c>
      <c r="H38" s="94">
        <f>SUM(P38:V38)</f>
        <v>0</v>
      </c>
      <c r="I38" s="95">
        <f>F38-H38</f>
        <v>21000</v>
      </c>
      <c r="J38" s="97" t="s">
        <v>730</v>
      </c>
      <c r="K38" s="69"/>
      <c r="L38" s="1"/>
      <c r="M38" s="26" t="s">
        <v>728</v>
      </c>
      <c r="N38" s="74"/>
      <c r="O38" s="53"/>
      <c r="P38" s="36"/>
      <c r="Q38" s="36"/>
      <c r="R38" s="36"/>
      <c r="S38" s="36"/>
      <c r="T38" s="36"/>
      <c r="U38" s="36"/>
      <c r="V38" s="36"/>
      <c r="W38" s="36"/>
      <c r="X38" s="36"/>
      <c r="Y38" s="36"/>
      <c r="Z38" s="36"/>
      <c r="AA38" s="36"/>
    </row>
    <row r="39" spans="1:27" ht="66">
      <c r="A39" s="8">
        <v>35</v>
      </c>
      <c r="B39" s="1" t="s">
        <v>561</v>
      </c>
      <c r="C39" s="8" t="s">
        <v>557</v>
      </c>
      <c r="D39" s="11" t="s">
        <v>558</v>
      </c>
      <c r="E39" s="1" t="s">
        <v>560</v>
      </c>
      <c r="F39" s="94">
        <v>5000</v>
      </c>
      <c r="G39" s="94">
        <f t="shared" si="0"/>
        <v>0</v>
      </c>
      <c r="H39" s="94">
        <f t="shared" si="1"/>
        <v>5000</v>
      </c>
      <c r="I39" s="95">
        <f t="shared" si="2"/>
        <v>0</v>
      </c>
      <c r="J39" s="97" t="s">
        <v>559</v>
      </c>
      <c r="K39" s="69">
        <v>43626</v>
      </c>
      <c r="L39" s="1"/>
      <c r="M39" s="99" t="s">
        <v>121</v>
      </c>
      <c r="N39" s="74" t="s">
        <v>637</v>
      </c>
      <c r="O39" s="53"/>
      <c r="P39" s="36"/>
      <c r="Q39" s="36"/>
      <c r="R39" s="36"/>
      <c r="S39" s="36"/>
      <c r="T39" s="36"/>
      <c r="U39" s="36">
        <v>5000</v>
      </c>
      <c r="V39" s="36"/>
      <c r="W39" s="36"/>
      <c r="X39" s="36"/>
      <c r="Y39" s="36"/>
      <c r="Z39" s="36"/>
      <c r="AA39" s="36"/>
    </row>
    <row r="40" spans="1:27" ht="82.5">
      <c r="A40" s="8">
        <v>36</v>
      </c>
      <c r="B40" s="1" t="s">
        <v>463</v>
      </c>
      <c r="C40" s="8" t="s">
        <v>461</v>
      </c>
      <c r="D40" s="11" t="s">
        <v>500</v>
      </c>
      <c r="E40" s="1" t="s">
        <v>462</v>
      </c>
      <c r="F40" s="94">
        <v>30000</v>
      </c>
      <c r="G40" s="94">
        <f t="shared" si="0"/>
        <v>0</v>
      </c>
      <c r="H40" s="94">
        <f t="shared" si="1"/>
        <v>30000</v>
      </c>
      <c r="I40" s="95">
        <f t="shared" si="2"/>
        <v>0</v>
      </c>
      <c r="J40" s="97" t="s">
        <v>79</v>
      </c>
      <c r="K40" s="69"/>
      <c r="L40" s="1"/>
      <c r="M40" s="99" t="s">
        <v>450</v>
      </c>
      <c r="N40" s="74"/>
      <c r="O40" s="53"/>
      <c r="P40" s="36"/>
      <c r="Q40" s="36"/>
      <c r="R40" s="36"/>
      <c r="S40" s="36"/>
      <c r="T40" s="36"/>
      <c r="U40" s="36">
        <v>30000</v>
      </c>
      <c r="V40" s="36"/>
      <c r="W40" s="36"/>
      <c r="X40" s="36"/>
      <c r="Y40" s="36"/>
      <c r="Z40" s="36"/>
      <c r="AA40" s="36"/>
    </row>
    <row r="41" spans="1:27" ht="66">
      <c r="A41" s="8">
        <v>37</v>
      </c>
      <c r="B41" s="1" t="s">
        <v>501</v>
      </c>
      <c r="C41" s="8" t="s">
        <v>486</v>
      </c>
      <c r="D41" s="11" t="s">
        <v>487</v>
      </c>
      <c r="E41" s="1" t="s">
        <v>488</v>
      </c>
      <c r="F41" s="94">
        <v>10000</v>
      </c>
      <c r="G41" s="94">
        <f t="shared" si="0"/>
        <v>0</v>
      </c>
      <c r="H41" s="94">
        <f t="shared" si="1"/>
        <v>10000</v>
      </c>
      <c r="I41" s="95">
        <f t="shared" si="2"/>
        <v>0</v>
      </c>
      <c r="J41" s="97" t="s">
        <v>482</v>
      </c>
      <c r="K41" s="69"/>
      <c r="L41" s="1"/>
      <c r="M41" s="99" t="s">
        <v>124</v>
      </c>
      <c r="N41" s="74"/>
      <c r="O41" s="53"/>
      <c r="P41" s="36"/>
      <c r="Q41" s="36"/>
      <c r="R41" s="36"/>
      <c r="S41" s="36"/>
      <c r="T41" s="36">
        <v>10000</v>
      </c>
      <c r="U41" s="36"/>
      <c r="V41" s="36"/>
      <c r="W41" s="36"/>
      <c r="X41" s="36"/>
      <c r="Y41" s="36"/>
      <c r="Z41" s="36"/>
      <c r="AA41" s="36"/>
    </row>
    <row r="42" spans="1:27" ht="181.5">
      <c r="A42" s="8">
        <v>38</v>
      </c>
      <c r="B42" s="1" t="s">
        <v>309</v>
      </c>
      <c r="C42" s="8" t="s">
        <v>310</v>
      </c>
      <c r="D42" s="11" t="s">
        <v>311</v>
      </c>
      <c r="E42" s="1" t="s">
        <v>312</v>
      </c>
      <c r="F42" s="94">
        <v>121</v>
      </c>
      <c r="G42" s="94">
        <f t="shared" si="0"/>
        <v>0</v>
      </c>
      <c r="H42" s="94">
        <f t="shared" si="1"/>
        <v>121</v>
      </c>
      <c r="I42" s="95">
        <f t="shared" si="2"/>
        <v>0</v>
      </c>
      <c r="J42" s="38" t="s">
        <v>59</v>
      </c>
      <c r="K42" s="69">
        <v>43550</v>
      </c>
      <c r="L42" s="1" t="s">
        <v>683</v>
      </c>
      <c r="M42" s="26" t="s">
        <v>122</v>
      </c>
      <c r="N42" s="26" t="s">
        <v>314</v>
      </c>
      <c r="O42" s="53"/>
      <c r="P42" s="36"/>
      <c r="Q42" s="36"/>
      <c r="R42" s="36">
        <v>121</v>
      </c>
      <c r="S42" s="36"/>
      <c r="T42" s="36"/>
      <c r="U42" s="36"/>
      <c r="V42" s="36"/>
      <c r="W42" s="36"/>
      <c r="X42" s="36"/>
      <c r="Y42" s="36"/>
      <c r="Z42" s="36"/>
      <c r="AA42" s="36"/>
    </row>
    <row r="43" spans="1:30" ht="82.5">
      <c r="A43" s="8">
        <v>39</v>
      </c>
      <c r="B43" s="1" t="s">
        <v>522</v>
      </c>
      <c r="C43" s="8" t="s">
        <v>523</v>
      </c>
      <c r="D43" s="11" t="s">
        <v>519</v>
      </c>
      <c r="E43" s="1" t="s">
        <v>520</v>
      </c>
      <c r="F43" s="94">
        <v>51795</v>
      </c>
      <c r="G43" s="94">
        <f t="shared" si="0"/>
        <v>0</v>
      </c>
      <c r="H43" s="94">
        <f t="shared" si="1"/>
        <v>51795</v>
      </c>
      <c r="I43" s="95">
        <f t="shared" si="2"/>
        <v>0</v>
      </c>
      <c r="J43" s="38" t="s">
        <v>521</v>
      </c>
      <c r="K43" s="69"/>
      <c r="L43" s="1"/>
      <c r="M43" s="26" t="s">
        <v>57</v>
      </c>
      <c r="N43" s="26"/>
      <c r="O43" s="53"/>
      <c r="P43" s="36"/>
      <c r="Q43" s="36"/>
      <c r="R43" s="36"/>
      <c r="S43" s="36"/>
      <c r="T43" s="36">
        <v>51795</v>
      </c>
      <c r="U43" s="36"/>
      <c r="V43" s="36"/>
      <c r="W43" s="36"/>
      <c r="X43" s="36"/>
      <c r="Y43" s="36"/>
      <c r="Z43" s="36"/>
      <c r="AA43" s="36"/>
      <c r="AB43" s="68"/>
      <c r="AC43" s="86"/>
      <c r="AD43" s="86"/>
    </row>
    <row r="44" spans="1:27" ht="82.5">
      <c r="A44" s="8">
        <v>40</v>
      </c>
      <c r="B44" s="1" t="s">
        <v>503</v>
      </c>
      <c r="C44" s="8" t="s">
        <v>316</v>
      </c>
      <c r="D44" s="11" t="s">
        <v>317</v>
      </c>
      <c r="E44" s="1" t="s">
        <v>731</v>
      </c>
      <c r="F44" s="94">
        <f>10800+15600+2800+10000</f>
        <v>39200</v>
      </c>
      <c r="G44" s="94">
        <f t="shared" si="0"/>
        <v>5000</v>
      </c>
      <c r="H44" s="94">
        <f t="shared" si="1"/>
        <v>29200</v>
      </c>
      <c r="I44" s="95">
        <f t="shared" si="2"/>
        <v>10000</v>
      </c>
      <c r="J44" s="38" t="s">
        <v>103</v>
      </c>
      <c r="K44" s="69"/>
      <c r="L44" s="1"/>
      <c r="M44" s="26" t="s">
        <v>125</v>
      </c>
      <c r="N44" s="26"/>
      <c r="O44" s="53"/>
      <c r="P44" s="36"/>
      <c r="Q44" s="36"/>
      <c r="R44" s="36"/>
      <c r="S44" s="36">
        <v>4200</v>
      </c>
      <c r="T44" s="36"/>
      <c r="U44" s="36">
        <v>20000</v>
      </c>
      <c r="V44" s="36">
        <v>5000</v>
      </c>
      <c r="W44" s="36"/>
      <c r="X44" s="36"/>
      <c r="Y44" s="36"/>
      <c r="Z44" s="36"/>
      <c r="AA44" s="36"/>
    </row>
    <row r="45" spans="1:35" ht="82.5">
      <c r="A45" s="8">
        <v>41</v>
      </c>
      <c r="B45" s="1" t="s">
        <v>102</v>
      </c>
      <c r="C45" s="8" t="s">
        <v>38</v>
      </c>
      <c r="D45" s="11" t="s">
        <v>39</v>
      </c>
      <c r="E45" s="1" t="s">
        <v>731</v>
      </c>
      <c r="F45" s="94">
        <f>76558+AC45+AD45+AE45+AF45+AG45+AH45+AI45</f>
        <v>2427610</v>
      </c>
      <c r="G45" s="94">
        <f t="shared" si="0"/>
        <v>258049</v>
      </c>
      <c r="H45" s="94">
        <f t="shared" si="1"/>
        <v>1734358</v>
      </c>
      <c r="I45" s="95">
        <f t="shared" si="2"/>
        <v>693252</v>
      </c>
      <c r="J45" s="38" t="s">
        <v>103</v>
      </c>
      <c r="K45" s="69"/>
      <c r="L45" s="1" t="s">
        <v>588</v>
      </c>
      <c r="M45" s="26" t="s">
        <v>125</v>
      </c>
      <c r="N45" s="26"/>
      <c r="O45" s="53"/>
      <c r="P45" s="36">
        <v>274127</v>
      </c>
      <c r="Q45" s="36">
        <v>235848</v>
      </c>
      <c r="R45" s="36">
        <f>197569+38279</f>
        <v>235848</v>
      </c>
      <c r="S45" s="36">
        <v>235848</v>
      </c>
      <c r="T45" s="36">
        <v>235848</v>
      </c>
      <c r="U45" s="36">
        <v>258790</v>
      </c>
      <c r="V45" s="36">
        <v>258049</v>
      </c>
      <c r="W45" s="36"/>
      <c r="X45" s="36"/>
      <c r="Y45" s="36"/>
      <c r="Z45" s="36"/>
      <c r="AA45" s="36"/>
      <c r="AB45" s="82">
        <v>274127</v>
      </c>
      <c r="AC45" s="83">
        <v>235848</v>
      </c>
      <c r="AD45" s="83">
        <v>235848</v>
      </c>
      <c r="AE45" s="83">
        <v>235848</v>
      </c>
      <c r="AF45" s="83">
        <v>244328</v>
      </c>
      <c r="AG45" s="83">
        <v>272785</v>
      </c>
      <c r="AH45" s="81">
        <v>258049</v>
      </c>
      <c r="AI45" s="81">
        <v>868346</v>
      </c>
    </row>
    <row r="46" spans="1:31" ht="82.5">
      <c r="A46" s="8">
        <v>42</v>
      </c>
      <c r="B46" s="1" t="s">
        <v>102</v>
      </c>
      <c r="C46" s="8" t="s">
        <v>221</v>
      </c>
      <c r="D46" s="11" t="s">
        <v>325</v>
      </c>
      <c r="E46" s="1" t="s">
        <v>731</v>
      </c>
      <c r="F46" s="94">
        <f>618440+647820+11831</f>
        <v>1278091</v>
      </c>
      <c r="G46" s="94">
        <f t="shared" si="0"/>
        <v>0</v>
      </c>
      <c r="H46" s="94">
        <f t="shared" si="1"/>
        <v>1166260</v>
      </c>
      <c r="I46" s="95">
        <f t="shared" si="2"/>
        <v>111831</v>
      </c>
      <c r="J46" s="38" t="s">
        <v>103</v>
      </c>
      <c r="K46" s="69"/>
      <c r="L46" s="1"/>
      <c r="M46" s="26" t="s">
        <v>125</v>
      </c>
      <c r="N46" s="26"/>
      <c r="O46" s="53"/>
      <c r="P46" s="36"/>
      <c r="Q46" s="36"/>
      <c r="R46" s="36"/>
      <c r="S46" s="36"/>
      <c r="T46" s="36"/>
      <c r="U46" s="36">
        <v>1166260</v>
      </c>
      <c r="V46" s="36"/>
      <c r="W46" s="36"/>
      <c r="X46" s="36"/>
      <c r="Y46" s="36"/>
      <c r="Z46" s="36"/>
      <c r="AA46" s="36"/>
      <c r="AB46" s="82"/>
      <c r="AC46" s="83"/>
      <c r="AD46" s="83"/>
      <c r="AE46" s="84"/>
    </row>
    <row r="47" spans="1:36" ht="82.5">
      <c r="A47" s="8">
        <v>43</v>
      </c>
      <c r="B47" s="1" t="s">
        <v>172</v>
      </c>
      <c r="C47" s="8" t="s">
        <v>40</v>
      </c>
      <c r="D47" s="11" t="s">
        <v>41</v>
      </c>
      <c r="E47" s="1" t="s">
        <v>732</v>
      </c>
      <c r="F47" s="94">
        <f>SUM(AB47:AJ47)</f>
        <v>500343</v>
      </c>
      <c r="G47" s="94">
        <f t="shared" si="0"/>
        <v>0</v>
      </c>
      <c r="H47" s="94">
        <f t="shared" si="1"/>
        <v>210343</v>
      </c>
      <c r="I47" s="95">
        <f t="shared" si="2"/>
        <v>290000</v>
      </c>
      <c r="J47" s="38" t="s">
        <v>103</v>
      </c>
      <c r="K47" s="69"/>
      <c r="L47" s="1"/>
      <c r="M47" s="26" t="s">
        <v>125</v>
      </c>
      <c r="N47" s="26"/>
      <c r="O47" s="53"/>
      <c r="P47" s="36">
        <v>0</v>
      </c>
      <c r="Q47" s="36"/>
      <c r="R47" s="36">
        <v>210343</v>
      </c>
      <c r="S47" s="36"/>
      <c r="T47" s="36"/>
      <c r="U47" s="36"/>
      <c r="V47" s="36"/>
      <c r="W47" s="36"/>
      <c r="X47" s="36"/>
      <c r="Y47" s="36"/>
      <c r="Z47" s="36"/>
      <c r="AA47" s="36"/>
      <c r="AB47" s="85"/>
      <c r="AC47" s="83">
        <v>300000</v>
      </c>
      <c r="AD47" s="4"/>
      <c r="AJ47" s="81">
        <v>200343</v>
      </c>
    </row>
    <row r="48" spans="1:34" ht="82.5">
      <c r="A48" s="8">
        <v>44</v>
      </c>
      <c r="B48" s="1" t="s">
        <v>208</v>
      </c>
      <c r="C48" s="8" t="s">
        <v>42</v>
      </c>
      <c r="D48" s="11" t="s">
        <v>43</v>
      </c>
      <c r="E48" s="1" t="s">
        <v>589</v>
      </c>
      <c r="F48" s="94">
        <f>SUM(AB48:AH48)</f>
        <v>564900</v>
      </c>
      <c r="G48" s="94">
        <f t="shared" si="0"/>
        <v>0</v>
      </c>
      <c r="H48" s="94">
        <f t="shared" si="1"/>
        <v>491900</v>
      </c>
      <c r="I48" s="95">
        <f t="shared" si="2"/>
        <v>73000</v>
      </c>
      <c r="J48" s="38" t="s">
        <v>103</v>
      </c>
      <c r="K48" s="69"/>
      <c r="L48" s="1" t="s">
        <v>604</v>
      </c>
      <c r="M48" s="26" t="s">
        <v>125</v>
      </c>
      <c r="N48" s="26" t="s">
        <v>335</v>
      </c>
      <c r="O48" s="53"/>
      <c r="P48" s="36">
        <v>249375</v>
      </c>
      <c r="Q48" s="36"/>
      <c r="R48" s="36"/>
      <c r="S48" s="36"/>
      <c r="T48" s="36"/>
      <c r="U48" s="36">
        <v>242525</v>
      </c>
      <c r="V48" s="36"/>
      <c r="W48" s="36"/>
      <c r="X48" s="36"/>
      <c r="Y48" s="36"/>
      <c r="Z48" s="36"/>
      <c r="AA48" s="36"/>
      <c r="AB48" s="34">
        <v>249375</v>
      </c>
      <c r="AC48" s="4"/>
      <c r="AD48" s="4"/>
      <c r="AG48" s="81">
        <v>73000</v>
      </c>
      <c r="AH48" s="81">
        <v>242525</v>
      </c>
    </row>
    <row r="49" spans="1:30" ht="115.5">
      <c r="A49" s="8">
        <v>45</v>
      </c>
      <c r="B49" s="1" t="s">
        <v>652</v>
      </c>
      <c r="C49" s="8" t="s">
        <v>648</v>
      </c>
      <c r="D49" s="11" t="s">
        <v>649</v>
      </c>
      <c r="E49" s="1" t="s">
        <v>650</v>
      </c>
      <c r="F49" s="94">
        <v>2050</v>
      </c>
      <c r="G49" s="94">
        <f t="shared" si="0"/>
        <v>0</v>
      </c>
      <c r="H49" s="94">
        <f t="shared" si="1"/>
        <v>2050</v>
      </c>
      <c r="I49" s="95">
        <f t="shared" si="2"/>
        <v>0</v>
      </c>
      <c r="J49" s="38" t="s">
        <v>651</v>
      </c>
      <c r="K49" s="69">
        <v>43657</v>
      </c>
      <c r="L49" s="1"/>
      <c r="M49" s="99" t="s">
        <v>122</v>
      </c>
      <c r="N49" s="26" t="s">
        <v>708</v>
      </c>
      <c r="O49" s="53"/>
      <c r="P49" s="36"/>
      <c r="Q49" s="36"/>
      <c r="R49" s="36"/>
      <c r="S49" s="36"/>
      <c r="T49" s="36"/>
      <c r="U49" s="36">
        <v>2050</v>
      </c>
      <c r="V49" s="36"/>
      <c r="W49" s="36"/>
      <c r="X49" s="36"/>
      <c r="Y49" s="36"/>
      <c r="Z49" s="36"/>
      <c r="AA49" s="36"/>
      <c r="AB49" s="68"/>
      <c r="AC49" s="86"/>
      <c r="AD49" s="86"/>
    </row>
    <row r="50" spans="1:30" ht="82.5">
      <c r="A50" s="8">
        <v>46</v>
      </c>
      <c r="B50" s="1" t="s">
        <v>432</v>
      </c>
      <c r="C50" s="8" t="s">
        <v>336</v>
      </c>
      <c r="D50" s="11" t="s">
        <v>337</v>
      </c>
      <c r="E50" s="1" t="s">
        <v>338</v>
      </c>
      <c r="F50" s="94">
        <v>34344</v>
      </c>
      <c r="G50" s="94">
        <f t="shared" si="0"/>
        <v>0</v>
      </c>
      <c r="H50" s="94">
        <f t="shared" si="1"/>
        <v>34344</v>
      </c>
      <c r="I50" s="95">
        <f t="shared" si="2"/>
        <v>0</v>
      </c>
      <c r="J50" s="38" t="s">
        <v>103</v>
      </c>
      <c r="K50" s="69">
        <v>43592</v>
      </c>
      <c r="L50" s="1"/>
      <c r="M50" s="26" t="s">
        <v>57</v>
      </c>
      <c r="N50" s="26" t="s">
        <v>538</v>
      </c>
      <c r="O50" s="53"/>
      <c r="P50" s="36"/>
      <c r="Q50" s="36"/>
      <c r="R50" s="36"/>
      <c r="S50" s="36"/>
      <c r="T50" s="36">
        <v>34344</v>
      </c>
      <c r="U50" s="36"/>
      <c r="V50" s="36"/>
      <c r="W50" s="36"/>
      <c r="X50" s="36"/>
      <c r="Y50" s="36"/>
      <c r="Z50" s="36"/>
      <c r="AA50" s="36"/>
      <c r="AB50" s="68"/>
      <c r="AC50" s="86"/>
      <c r="AD50" s="86"/>
    </row>
    <row r="51" spans="1:30" ht="115.5">
      <c r="A51" s="8">
        <v>47</v>
      </c>
      <c r="B51" s="1" t="s">
        <v>684</v>
      </c>
      <c r="C51" s="8" t="s">
        <v>653</v>
      </c>
      <c r="D51" s="11" t="s">
        <v>654</v>
      </c>
      <c r="E51" s="1" t="s">
        <v>655</v>
      </c>
      <c r="F51" s="94">
        <v>6000</v>
      </c>
      <c r="G51" s="94">
        <f t="shared" si="0"/>
        <v>0</v>
      </c>
      <c r="H51" s="94">
        <f t="shared" si="1"/>
        <v>6000</v>
      </c>
      <c r="I51" s="95">
        <f t="shared" si="2"/>
        <v>0</v>
      </c>
      <c r="J51" s="38" t="s">
        <v>103</v>
      </c>
      <c r="K51" s="69"/>
      <c r="L51" s="1"/>
      <c r="M51" s="99" t="s">
        <v>125</v>
      </c>
      <c r="N51" s="26"/>
      <c r="O51" s="53"/>
      <c r="P51" s="36"/>
      <c r="Q51" s="36"/>
      <c r="R51" s="36"/>
      <c r="S51" s="36"/>
      <c r="T51" s="36"/>
      <c r="U51" s="36">
        <v>6000</v>
      </c>
      <c r="V51" s="36"/>
      <c r="W51" s="36"/>
      <c r="X51" s="36"/>
      <c r="Y51" s="36"/>
      <c r="Z51" s="36"/>
      <c r="AA51" s="36"/>
      <c r="AB51" s="68"/>
      <c r="AC51" s="86"/>
      <c r="AD51" s="86"/>
    </row>
    <row r="52" spans="1:30" ht="99">
      <c r="A52" s="8">
        <v>48</v>
      </c>
      <c r="B52" s="1" t="s">
        <v>605</v>
      </c>
      <c r="C52" s="8" t="s">
        <v>518</v>
      </c>
      <c r="D52" s="11" t="s">
        <v>524</v>
      </c>
      <c r="E52" s="1" t="s">
        <v>525</v>
      </c>
      <c r="F52" s="94">
        <v>2000</v>
      </c>
      <c r="G52" s="94">
        <f t="shared" si="0"/>
        <v>0</v>
      </c>
      <c r="H52" s="94">
        <f t="shared" si="1"/>
        <v>2000</v>
      </c>
      <c r="I52" s="95">
        <f t="shared" si="2"/>
        <v>0</v>
      </c>
      <c r="J52" s="38">
        <v>10803</v>
      </c>
      <c r="K52" s="69"/>
      <c r="L52" s="1"/>
      <c r="M52" s="99" t="s">
        <v>345</v>
      </c>
      <c r="N52" s="26"/>
      <c r="O52" s="53"/>
      <c r="P52" s="36"/>
      <c r="Q52" s="36"/>
      <c r="R52" s="36"/>
      <c r="S52" s="36"/>
      <c r="T52" s="36">
        <v>2000</v>
      </c>
      <c r="U52" s="36"/>
      <c r="V52" s="36"/>
      <c r="W52" s="36"/>
      <c r="X52" s="36"/>
      <c r="Y52" s="36"/>
      <c r="Z52" s="36"/>
      <c r="AA52" s="36"/>
      <c r="AB52" s="68"/>
      <c r="AC52" s="86"/>
      <c r="AD52" s="86"/>
    </row>
    <row r="53" spans="1:30" ht="99">
      <c r="A53" s="8">
        <v>49</v>
      </c>
      <c r="B53" s="1" t="s">
        <v>659</v>
      </c>
      <c r="C53" s="8" t="s">
        <v>518</v>
      </c>
      <c r="D53" s="11" t="s">
        <v>656</v>
      </c>
      <c r="E53" s="1" t="s">
        <v>657</v>
      </c>
      <c r="F53" s="94">
        <v>5800</v>
      </c>
      <c r="G53" s="94">
        <f t="shared" si="0"/>
        <v>0</v>
      </c>
      <c r="H53" s="94">
        <f t="shared" si="1"/>
        <v>5800</v>
      </c>
      <c r="I53" s="95">
        <f t="shared" si="2"/>
        <v>0</v>
      </c>
      <c r="J53" s="97" t="s">
        <v>658</v>
      </c>
      <c r="K53" s="69"/>
      <c r="L53" s="1"/>
      <c r="M53" s="99" t="s">
        <v>345</v>
      </c>
      <c r="N53" s="26"/>
      <c r="O53" s="53"/>
      <c r="P53" s="36"/>
      <c r="Q53" s="36"/>
      <c r="R53" s="36"/>
      <c r="S53" s="36"/>
      <c r="T53" s="36"/>
      <c r="U53" s="36">
        <v>5800</v>
      </c>
      <c r="V53" s="36"/>
      <c r="W53" s="36"/>
      <c r="X53" s="36"/>
      <c r="Y53" s="36"/>
      <c r="Z53" s="36"/>
      <c r="AA53" s="36"/>
      <c r="AB53" s="68"/>
      <c r="AC53" s="86"/>
      <c r="AD53" s="86"/>
    </row>
    <row r="54" spans="1:30" ht="99">
      <c r="A54" s="8">
        <v>50</v>
      </c>
      <c r="B54" s="1" t="s">
        <v>505</v>
      </c>
      <c r="C54" s="8" t="s">
        <v>341</v>
      </c>
      <c r="D54" s="11" t="s">
        <v>342</v>
      </c>
      <c r="E54" s="1" t="s">
        <v>343</v>
      </c>
      <c r="F54" s="94">
        <v>16800</v>
      </c>
      <c r="G54" s="94">
        <f t="shared" si="0"/>
        <v>0</v>
      </c>
      <c r="H54" s="94">
        <f t="shared" si="1"/>
        <v>16800</v>
      </c>
      <c r="I54" s="95">
        <f t="shared" si="2"/>
        <v>0</v>
      </c>
      <c r="J54" s="38" t="s">
        <v>344</v>
      </c>
      <c r="K54" s="69">
        <v>43538</v>
      </c>
      <c r="L54" s="1"/>
      <c r="M54" s="26" t="s">
        <v>345</v>
      </c>
      <c r="N54" s="26" t="s">
        <v>346</v>
      </c>
      <c r="O54" s="53"/>
      <c r="P54" s="36"/>
      <c r="Q54" s="36"/>
      <c r="R54" s="36">
        <v>16800</v>
      </c>
      <c r="S54" s="36"/>
      <c r="T54" s="36"/>
      <c r="U54" s="36"/>
      <c r="V54" s="36"/>
      <c r="W54" s="36"/>
      <c r="X54" s="36"/>
      <c r="Y54" s="36"/>
      <c r="Z54" s="36"/>
      <c r="AA54" s="36"/>
      <c r="AB54" s="68"/>
      <c r="AC54" s="86"/>
      <c r="AD54" s="86"/>
    </row>
    <row r="55" spans="1:27" ht="148.5">
      <c r="A55" s="8">
        <v>51</v>
      </c>
      <c r="B55" s="1" t="s">
        <v>105</v>
      </c>
      <c r="C55" s="8" t="s">
        <v>31</v>
      </c>
      <c r="D55" s="1" t="s">
        <v>176</v>
      </c>
      <c r="E55" s="1" t="s">
        <v>606</v>
      </c>
      <c r="F55" s="94">
        <v>3681871</v>
      </c>
      <c r="G55" s="94">
        <f t="shared" si="0"/>
        <v>0</v>
      </c>
      <c r="H55" s="94">
        <f t="shared" si="1"/>
        <v>3681871</v>
      </c>
      <c r="I55" s="95">
        <f t="shared" si="2"/>
        <v>0</v>
      </c>
      <c r="J55" s="38">
        <v>1071231</v>
      </c>
      <c r="K55" s="69">
        <v>43599</v>
      </c>
      <c r="L55" s="1" t="s">
        <v>104</v>
      </c>
      <c r="M55" s="26" t="s">
        <v>57</v>
      </c>
      <c r="N55" s="26"/>
      <c r="O55" s="53" t="s">
        <v>144</v>
      </c>
      <c r="P55" s="36">
        <v>37122</v>
      </c>
      <c r="Q55" s="36"/>
      <c r="R55" s="36">
        <v>25079</v>
      </c>
      <c r="S55" s="36"/>
      <c r="T55" s="36">
        <v>3619670</v>
      </c>
      <c r="U55" s="36"/>
      <c r="V55" s="36"/>
      <c r="W55" s="36"/>
      <c r="X55" s="36"/>
      <c r="Y55" s="36"/>
      <c r="Z55" s="36"/>
      <c r="AA55" s="36"/>
    </row>
    <row r="56" spans="1:27" ht="99">
      <c r="A56" s="8">
        <v>52</v>
      </c>
      <c r="B56" s="1" t="s">
        <v>506</v>
      </c>
      <c r="C56" s="8" t="s">
        <v>32</v>
      </c>
      <c r="D56" s="1" t="s">
        <v>106</v>
      </c>
      <c r="E56" s="1" t="s">
        <v>607</v>
      </c>
      <c r="F56" s="94">
        <v>4600</v>
      </c>
      <c r="G56" s="94">
        <f t="shared" si="0"/>
        <v>0</v>
      </c>
      <c r="H56" s="94">
        <f t="shared" si="1"/>
        <v>4600</v>
      </c>
      <c r="I56" s="95">
        <f t="shared" si="2"/>
        <v>0</v>
      </c>
      <c r="J56" s="38">
        <v>1071231</v>
      </c>
      <c r="K56" s="69"/>
      <c r="L56" s="1" t="s">
        <v>700</v>
      </c>
      <c r="M56" s="26" t="s">
        <v>191</v>
      </c>
      <c r="N56" s="26"/>
      <c r="O56" s="53"/>
      <c r="P56" s="36">
        <v>0</v>
      </c>
      <c r="Q56" s="36">
        <v>4600</v>
      </c>
      <c r="R56" s="36"/>
      <c r="S56" s="36"/>
      <c r="T56" s="36"/>
      <c r="U56" s="36"/>
      <c r="V56" s="36"/>
      <c r="W56" s="36"/>
      <c r="X56" s="36"/>
      <c r="Y56" s="36"/>
      <c r="Z56" s="36"/>
      <c r="AA56" s="36"/>
    </row>
    <row r="57" spans="1:27" ht="99">
      <c r="A57" s="8">
        <v>53</v>
      </c>
      <c r="B57" s="1" t="s">
        <v>109</v>
      </c>
      <c r="C57" s="8" t="s">
        <v>33</v>
      </c>
      <c r="D57" s="1" t="s">
        <v>34</v>
      </c>
      <c r="E57" s="1" t="s">
        <v>166</v>
      </c>
      <c r="F57" s="94">
        <v>69968</v>
      </c>
      <c r="G57" s="94">
        <f t="shared" si="0"/>
        <v>0</v>
      </c>
      <c r="H57" s="94">
        <f t="shared" si="1"/>
        <v>69968</v>
      </c>
      <c r="I57" s="95">
        <f t="shared" si="2"/>
        <v>0</v>
      </c>
      <c r="J57" s="38">
        <v>1071231</v>
      </c>
      <c r="K57" s="69"/>
      <c r="L57" s="1" t="s">
        <v>107</v>
      </c>
      <c r="M57" s="26" t="s">
        <v>126</v>
      </c>
      <c r="N57" s="26"/>
      <c r="O57" s="53"/>
      <c r="P57" s="36">
        <v>69968</v>
      </c>
      <c r="Q57" s="36"/>
      <c r="R57" s="36"/>
      <c r="S57" s="36"/>
      <c r="T57" s="36"/>
      <c r="U57" s="36"/>
      <c r="V57" s="36"/>
      <c r="W57" s="36"/>
      <c r="X57" s="36"/>
      <c r="Y57" s="36"/>
      <c r="Z57" s="36"/>
      <c r="AA57" s="36"/>
    </row>
    <row r="58" spans="1:27" ht="115.5">
      <c r="A58" s="8">
        <v>54</v>
      </c>
      <c r="B58" s="1" t="s">
        <v>507</v>
      </c>
      <c r="C58" s="8" t="s">
        <v>490</v>
      </c>
      <c r="D58" s="1" t="s">
        <v>491</v>
      </c>
      <c r="E58" s="1" t="s">
        <v>492</v>
      </c>
      <c r="F58" s="94">
        <v>804500</v>
      </c>
      <c r="G58" s="94">
        <f t="shared" si="0"/>
        <v>0</v>
      </c>
      <c r="H58" s="94">
        <f t="shared" si="1"/>
        <v>804500</v>
      </c>
      <c r="I58" s="95">
        <f t="shared" si="2"/>
        <v>0</v>
      </c>
      <c r="J58" s="38" t="s">
        <v>482</v>
      </c>
      <c r="K58" s="69"/>
      <c r="L58" s="1"/>
      <c r="M58" s="26" t="s">
        <v>191</v>
      </c>
      <c r="N58" s="26"/>
      <c r="O58" s="53"/>
      <c r="P58" s="36"/>
      <c r="Q58" s="36"/>
      <c r="R58" s="36"/>
      <c r="S58" s="36"/>
      <c r="T58" s="36">
        <v>804500</v>
      </c>
      <c r="U58" s="36"/>
      <c r="V58" s="36"/>
      <c r="W58" s="36"/>
      <c r="X58" s="36"/>
      <c r="Y58" s="36"/>
      <c r="Z58" s="36"/>
      <c r="AA58" s="36"/>
    </row>
    <row r="59" spans="1:27" ht="115.5">
      <c r="A59" s="8">
        <v>55</v>
      </c>
      <c r="B59" s="1" t="s">
        <v>685</v>
      </c>
      <c r="C59" s="8" t="s">
        <v>490</v>
      </c>
      <c r="D59" s="1" t="s">
        <v>660</v>
      </c>
      <c r="E59" s="1" t="s">
        <v>663</v>
      </c>
      <c r="F59" s="94">
        <v>3200</v>
      </c>
      <c r="G59" s="94">
        <f t="shared" si="0"/>
        <v>0</v>
      </c>
      <c r="H59" s="94">
        <f t="shared" si="1"/>
        <v>3200</v>
      </c>
      <c r="I59" s="95">
        <f t="shared" si="2"/>
        <v>0</v>
      </c>
      <c r="J59" s="97" t="s">
        <v>661</v>
      </c>
      <c r="K59" s="69"/>
      <c r="L59" s="1"/>
      <c r="M59" s="99" t="s">
        <v>662</v>
      </c>
      <c r="N59" s="26"/>
      <c r="O59" s="53"/>
      <c r="P59" s="36"/>
      <c r="Q59" s="36"/>
      <c r="R59" s="36"/>
      <c r="S59" s="36"/>
      <c r="T59" s="36"/>
      <c r="U59" s="36">
        <v>3200</v>
      </c>
      <c r="V59" s="36"/>
      <c r="W59" s="36"/>
      <c r="X59" s="36"/>
      <c r="Y59" s="36"/>
      <c r="Z59" s="36"/>
      <c r="AA59" s="36"/>
    </row>
    <row r="60" spans="1:27" ht="99">
      <c r="A60" s="8">
        <v>56</v>
      </c>
      <c r="B60" s="1" t="s">
        <v>364</v>
      </c>
      <c r="C60" s="8" t="s">
        <v>365</v>
      </c>
      <c r="D60" s="1" t="s">
        <v>366</v>
      </c>
      <c r="E60" s="1" t="s">
        <v>367</v>
      </c>
      <c r="F60" s="94">
        <v>7000</v>
      </c>
      <c r="G60" s="94">
        <f t="shared" si="0"/>
        <v>0</v>
      </c>
      <c r="H60" s="94">
        <f t="shared" si="1"/>
        <v>7000</v>
      </c>
      <c r="I60" s="95">
        <f t="shared" si="2"/>
        <v>0</v>
      </c>
      <c r="J60" s="38">
        <v>10802</v>
      </c>
      <c r="K60" s="69"/>
      <c r="L60" s="1"/>
      <c r="M60" s="26" t="s">
        <v>368</v>
      </c>
      <c r="N60" s="26"/>
      <c r="O60" s="53"/>
      <c r="P60" s="36"/>
      <c r="Q60" s="36"/>
      <c r="R60" s="36"/>
      <c r="S60" s="36">
        <v>7000</v>
      </c>
      <c r="T60" s="36"/>
      <c r="U60" s="36"/>
      <c r="V60" s="36"/>
      <c r="W60" s="36"/>
      <c r="X60" s="36"/>
      <c r="Y60" s="36"/>
      <c r="Z60" s="36"/>
      <c r="AA60" s="36"/>
    </row>
    <row r="61" spans="1:27" ht="66">
      <c r="A61" s="8">
        <v>57</v>
      </c>
      <c r="B61" s="1" t="s">
        <v>565</v>
      </c>
      <c r="C61" s="8" t="s">
        <v>563</v>
      </c>
      <c r="D61" s="1" t="s">
        <v>564</v>
      </c>
      <c r="E61" s="1" t="s">
        <v>566</v>
      </c>
      <c r="F61" s="94">
        <v>1150</v>
      </c>
      <c r="G61" s="94">
        <f t="shared" si="0"/>
        <v>0</v>
      </c>
      <c r="H61" s="94">
        <f t="shared" si="1"/>
        <v>1150</v>
      </c>
      <c r="I61" s="95">
        <f t="shared" si="2"/>
        <v>0</v>
      </c>
      <c r="J61" s="38">
        <v>1080731</v>
      </c>
      <c r="K61" s="69"/>
      <c r="L61" s="1"/>
      <c r="M61" s="99" t="s">
        <v>567</v>
      </c>
      <c r="N61" s="26"/>
      <c r="O61" s="53"/>
      <c r="P61" s="36"/>
      <c r="Q61" s="36"/>
      <c r="R61" s="36"/>
      <c r="S61" s="36"/>
      <c r="T61" s="36">
        <v>1150</v>
      </c>
      <c r="U61" s="36"/>
      <c r="V61" s="36"/>
      <c r="W61" s="36"/>
      <c r="X61" s="36"/>
      <c r="Y61" s="36"/>
      <c r="Z61" s="36"/>
      <c r="AA61" s="36"/>
    </row>
    <row r="62" spans="1:27" ht="66">
      <c r="A62" s="8">
        <v>58</v>
      </c>
      <c r="B62" s="138" t="s">
        <v>508</v>
      </c>
      <c r="C62" s="140" t="s">
        <v>370</v>
      </c>
      <c r="D62" s="1" t="s">
        <v>665</v>
      </c>
      <c r="E62" s="1" t="s">
        <v>372</v>
      </c>
      <c r="F62" s="94">
        <v>93683</v>
      </c>
      <c r="G62" s="94">
        <f t="shared" si="0"/>
        <v>0</v>
      </c>
      <c r="H62" s="94">
        <f t="shared" si="1"/>
        <v>93683</v>
      </c>
      <c r="I62" s="95">
        <f t="shared" si="2"/>
        <v>0</v>
      </c>
      <c r="J62" s="38" t="s">
        <v>373</v>
      </c>
      <c r="K62" s="69"/>
      <c r="L62" s="1"/>
      <c r="M62" s="26" t="s">
        <v>191</v>
      </c>
      <c r="N62" s="26"/>
      <c r="O62" s="53"/>
      <c r="P62" s="36"/>
      <c r="Q62" s="36"/>
      <c r="R62" s="36"/>
      <c r="S62" s="36">
        <v>93683</v>
      </c>
      <c r="T62" s="36"/>
      <c r="U62" s="36"/>
      <c r="V62" s="36"/>
      <c r="W62" s="36"/>
      <c r="X62" s="36"/>
      <c r="Y62" s="36"/>
      <c r="Z62" s="36"/>
      <c r="AA62" s="36"/>
    </row>
    <row r="63" spans="1:27" ht="49.5">
      <c r="A63" s="8">
        <v>59</v>
      </c>
      <c r="B63" s="139"/>
      <c r="C63" s="141"/>
      <c r="D63" s="1" t="s">
        <v>666</v>
      </c>
      <c r="E63" s="1" t="s">
        <v>664</v>
      </c>
      <c r="F63" s="94">
        <v>24167</v>
      </c>
      <c r="G63" s="94">
        <f t="shared" si="0"/>
        <v>0</v>
      </c>
      <c r="H63" s="94">
        <f t="shared" si="1"/>
        <v>24167</v>
      </c>
      <c r="I63" s="95">
        <f t="shared" si="2"/>
        <v>0</v>
      </c>
      <c r="J63" s="38">
        <v>10802</v>
      </c>
      <c r="K63" s="69"/>
      <c r="L63" s="1"/>
      <c r="M63" s="99" t="s">
        <v>191</v>
      </c>
      <c r="N63" s="26"/>
      <c r="O63" s="53"/>
      <c r="P63" s="36"/>
      <c r="Q63" s="36"/>
      <c r="R63" s="36"/>
      <c r="S63" s="36"/>
      <c r="T63" s="36"/>
      <c r="U63" s="36">
        <v>24167</v>
      </c>
      <c r="V63" s="36"/>
      <c r="W63" s="36"/>
      <c r="X63" s="36"/>
      <c r="Y63" s="36"/>
      <c r="Z63" s="36"/>
      <c r="AA63" s="36"/>
    </row>
    <row r="64" spans="1:27" ht="82.5">
      <c r="A64" s="8">
        <v>60</v>
      </c>
      <c r="B64" s="1" t="s">
        <v>197</v>
      </c>
      <c r="C64" s="8" t="s">
        <v>195</v>
      </c>
      <c r="D64" s="1" t="s">
        <v>196</v>
      </c>
      <c r="E64" s="1" t="s">
        <v>198</v>
      </c>
      <c r="F64" s="94">
        <v>4000</v>
      </c>
      <c r="G64" s="94">
        <f t="shared" si="0"/>
        <v>0</v>
      </c>
      <c r="H64" s="94">
        <f t="shared" si="1"/>
        <v>4000</v>
      </c>
      <c r="I64" s="95">
        <f t="shared" si="2"/>
        <v>0</v>
      </c>
      <c r="J64" s="57" t="s">
        <v>200</v>
      </c>
      <c r="K64" s="69"/>
      <c r="L64" s="1"/>
      <c r="M64" s="26" t="s">
        <v>199</v>
      </c>
      <c r="N64" s="26"/>
      <c r="O64" s="53"/>
      <c r="P64" s="36"/>
      <c r="Q64" s="36"/>
      <c r="R64" s="36"/>
      <c r="S64" s="36"/>
      <c r="T64" s="36"/>
      <c r="U64" s="36">
        <v>4000</v>
      </c>
      <c r="V64" s="36"/>
      <c r="W64" s="36"/>
      <c r="X64" s="36"/>
      <c r="Y64" s="36"/>
      <c r="Z64" s="36"/>
      <c r="AA64" s="36"/>
    </row>
    <row r="65" spans="1:27" ht="132">
      <c r="A65" s="8">
        <v>61</v>
      </c>
      <c r="B65" s="1" t="s">
        <v>686</v>
      </c>
      <c r="C65" s="8" t="s">
        <v>667</v>
      </c>
      <c r="D65" s="1" t="s">
        <v>668</v>
      </c>
      <c r="E65" s="1" t="s">
        <v>669</v>
      </c>
      <c r="F65" s="94">
        <v>100000</v>
      </c>
      <c r="G65" s="94">
        <f t="shared" si="0"/>
        <v>42680</v>
      </c>
      <c r="H65" s="94">
        <f t="shared" si="1"/>
        <v>42680</v>
      </c>
      <c r="I65" s="95">
        <f t="shared" si="2"/>
        <v>57320</v>
      </c>
      <c r="J65" s="57">
        <v>1081101</v>
      </c>
      <c r="K65" s="69"/>
      <c r="L65" s="1"/>
      <c r="M65" s="26" t="s">
        <v>670</v>
      </c>
      <c r="N65" s="26"/>
      <c r="O65" s="53"/>
      <c r="P65" s="36"/>
      <c r="Q65" s="36"/>
      <c r="R65" s="36"/>
      <c r="S65" s="36"/>
      <c r="T65" s="36"/>
      <c r="U65" s="36"/>
      <c r="V65" s="36">
        <v>42680</v>
      </c>
      <c r="W65" s="36"/>
      <c r="X65" s="36"/>
      <c r="Y65" s="36"/>
      <c r="Z65" s="36"/>
      <c r="AA65" s="36"/>
    </row>
    <row r="66" spans="1:27" ht="165">
      <c r="A66" s="8">
        <v>62</v>
      </c>
      <c r="B66" s="1" t="s">
        <v>739</v>
      </c>
      <c r="C66" s="8" t="s">
        <v>733</v>
      </c>
      <c r="D66" s="1" t="s">
        <v>735</v>
      </c>
      <c r="E66" s="1" t="s">
        <v>734</v>
      </c>
      <c r="F66" s="94">
        <v>36000</v>
      </c>
      <c r="G66" s="94">
        <f>V66</f>
        <v>0</v>
      </c>
      <c r="H66" s="94">
        <f>SUM(P66:V66)</f>
        <v>0</v>
      </c>
      <c r="I66" s="95">
        <f>F66-H66</f>
        <v>36000</v>
      </c>
      <c r="J66" s="57">
        <v>1081231</v>
      </c>
      <c r="K66" s="69"/>
      <c r="L66" s="1"/>
      <c r="M66" s="26" t="s">
        <v>736</v>
      </c>
      <c r="N66" s="26"/>
      <c r="O66" s="53"/>
      <c r="P66" s="36"/>
      <c r="Q66" s="36"/>
      <c r="R66" s="36"/>
      <c r="S66" s="36"/>
      <c r="T66" s="36"/>
      <c r="U66" s="36"/>
      <c r="V66" s="36"/>
      <c r="W66" s="36"/>
      <c r="X66" s="36"/>
      <c r="Y66" s="36"/>
      <c r="Z66" s="36"/>
      <c r="AA66" s="36"/>
    </row>
    <row r="67" spans="1:27" ht="99">
      <c r="A67" s="8">
        <v>63</v>
      </c>
      <c r="B67" s="3" t="s">
        <v>608</v>
      </c>
      <c r="C67" s="9" t="s">
        <v>35</v>
      </c>
      <c r="D67" s="4" t="s">
        <v>36</v>
      </c>
      <c r="E67" s="3" t="s">
        <v>111</v>
      </c>
      <c r="F67" s="94">
        <v>15000</v>
      </c>
      <c r="G67" s="94">
        <f t="shared" si="0"/>
        <v>0</v>
      </c>
      <c r="H67" s="94">
        <f t="shared" si="1"/>
        <v>15000</v>
      </c>
      <c r="I67" s="95">
        <f t="shared" si="2"/>
        <v>0</v>
      </c>
      <c r="J67" s="38">
        <v>1071231</v>
      </c>
      <c r="K67" s="69"/>
      <c r="L67" s="1" t="s">
        <v>110</v>
      </c>
      <c r="M67" s="26" t="s">
        <v>127</v>
      </c>
      <c r="N67" s="26"/>
      <c r="O67" s="53"/>
      <c r="P67" s="36">
        <v>15000</v>
      </c>
      <c r="Q67" s="36"/>
      <c r="R67" s="36"/>
      <c r="S67" s="36"/>
      <c r="T67" s="36"/>
      <c r="U67" s="36"/>
      <c r="V67" s="36"/>
      <c r="W67" s="36"/>
      <c r="X67" s="36"/>
      <c r="Y67" s="36"/>
      <c r="Z67" s="36"/>
      <c r="AA67" s="36"/>
    </row>
    <row r="68" spans="1:27" ht="66">
      <c r="A68" s="8">
        <v>64</v>
      </c>
      <c r="B68" s="3" t="s">
        <v>112</v>
      </c>
      <c r="C68" s="9" t="s">
        <v>37</v>
      </c>
      <c r="D68" s="1" t="s">
        <v>113</v>
      </c>
      <c r="E68" s="3" t="s">
        <v>114</v>
      </c>
      <c r="F68" s="94">
        <v>10000</v>
      </c>
      <c r="G68" s="94">
        <f t="shared" si="0"/>
        <v>0</v>
      </c>
      <c r="H68" s="94">
        <f t="shared" si="1"/>
        <v>10000</v>
      </c>
      <c r="I68" s="95">
        <f t="shared" si="2"/>
        <v>0</v>
      </c>
      <c r="J68" s="38">
        <v>1071231</v>
      </c>
      <c r="K68" s="69"/>
      <c r="L68" s="1" t="s">
        <v>115</v>
      </c>
      <c r="M68" s="26" t="s">
        <v>127</v>
      </c>
      <c r="N68" s="26"/>
      <c r="O68" s="53"/>
      <c r="P68" s="36">
        <v>10000</v>
      </c>
      <c r="Q68" s="36"/>
      <c r="R68" s="36"/>
      <c r="S68" s="36"/>
      <c r="T68" s="36"/>
      <c r="U68" s="36"/>
      <c r="V68" s="36"/>
      <c r="W68" s="36"/>
      <c r="X68" s="36"/>
      <c r="Y68" s="36"/>
      <c r="Z68" s="36"/>
      <c r="AA68" s="36"/>
    </row>
    <row r="69" spans="1:27" ht="99">
      <c r="A69" s="8">
        <v>65</v>
      </c>
      <c r="B69" s="3" t="s">
        <v>693</v>
      </c>
      <c r="C69" s="9" t="s">
        <v>116</v>
      </c>
      <c r="D69" s="3" t="s">
        <v>705</v>
      </c>
      <c r="E69" s="3" t="s">
        <v>167</v>
      </c>
      <c r="F69" s="94">
        <v>259244</v>
      </c>
      <c r="G69" s="94">
        <f t="shared" si="0"/>
        <v>259244</v>
      </c>
      <c r="H69" s="94">
        <f t="shared" si="1"/>
        <v>259244</v>
      </c>
      <c r="I69" s="95">
        <f t="shared" si="2"/>
        <v>0</v>
      </c>
      <c r="J69" s="38" t="s">
        <v>707</v>
      </c>
      <c r="K69" s="69">
        <v>43657</v>
      </c>
      <c r="L69" s="1" t="s">
        <v>690</v>
      </c>
      <c r="M69" s="26" t="s">
        <v>128</v>
      </c>
      <c r="N69" s="26" t="s">
        <v>706</v>
      </c>
      <c r="O69" s="53"/>
      <c r="P69" s="36"/>
      <c r="Q69" s="36"/>
      <c r="R69" s="36"/>
      <c r="S69" s="36"/>
      <c r="T69" s="36"/>
      <c r="U69" s="36"/>
      <c r="V69" s="36">
        <v>259244</v>
      </c>
      <c r="W69" s="36"/>
      <c r="X69" s="36"/>
      <c r="Y69" s="36"/>
      <c r="Z69" s="36"/>
      <c r="AA69" s="36"/>
    </row>
    <row r="70" spans="1:27" ht="99">
      <c r="A70" s="8">
        <v>66</v>
      </c>
      <c r="B70" s="3" t="s">
        <v>692</v>
      </c>
      <c r="C70" s="9" t="s">
        <v>116</v>
      </c>
      <c r="D70" s="3" t="s">
        <v>671</v>
      </c>
      <c r="E70" s="3" t="s">
        <v>689</v>
      </c>
      <c r="F70" s="94">
        <f>141536+900000-259244</f>
        <v>782292</v>
      </c>
      <c r="G70" s="94">
        <f t="shared" si="0"/>
        <v>86901</v>
      </c>
      <c r="H70" s="94">
        <f t="shared" si="1"/>
        <v>771421</v>
      </c>
      <c r="I70" s="95">
        <f t="shared" si="2"/>
        <v>10871</v>
      </c>
      <c r="J70" s="38" t="s">
        <v>59</v>
      </c>
      <c r="K70" s="69"/>
      <c r="L70" s="1" t="s">
        <v>691</v>
      </c>
      <c r="M70" s="26" t="s">
        <v>128</v>
      </c>
      <c r="N70" s="26"/>
      <c r="O70" s="53" t="s">
        <v>168</v>
      </c>
      <c r="P70" s="36">
        <v>215677</v>
      </c>
      <c r="Q70" s="36">
        <v>40930</v>
      </c>
      <c r="R70" s="36">
        <v>42928</v>
      </c>
      <c r="S70" s="36">
        <v>125894</v>
      </c>
      <c r="T70" s="36">
        <v>150993</v>
      </c>
      <c r="U70" s="36">
        <v>108098</v>
      </c>
      <c r="V70" s="36">
        <v>86901</v>
      </c>
      <c r="W70" s="36"/>
      <c r="X70" s="36"/>
      <c r="Y70" s="36"/>
      <c r="Z70" s="36"/>
      <c r="AA70" s="36"/>
    </row>
    <row r="71" spans="1:27" ht="49.5">
      <c r="A71" s="8">
        <v>67</v>
      </c>
      <c r="B71" s="3" t="s">
        <v>397</v>
      </c>
      <c r="C71" s="87" t="s">
        <v>398</v>
      </c>
      <c r="D71" s="3" t="s">
        <v>399</v>
      </c>
      <c r="E71" s="3" t="s">
        <v>400</v>
      </c>
      <c r="F71" s="94">
        <v>3104</v>
      </c>
      <c r="G71" s="94">
        <f t="shared" si="0"/>
        <v>0</v>
      </c>
      <c r="H71" s="94">
        <f t="shared" si="1"/>
        <v>3104</v>
      </c>
      <c r="I71" s="95">
        <f t="shared" si="2"/>
        <v>0</v>
      </c>
      <c r="J71" s="74" t="s">
        <v>401</v>
      </c>
      <c r="K71" s="69"/>
      <c r="L71" s="1"/>
      <c r="M71" s="69" t="s">
        <v>402</v>
      </c>
      <c r="N71" s="69" t="s">
        <v>403</v>
      </c>
      <c r="O71" s="53"/>
      <c r="P71" s="36"/>
      <c r="Q71" s="36"/>
      <c r="R71" s="36">
        <v>3104</v>
      </c>
      <c r="S71" s="36"/>
      <c r="T71" s="36"/>
      <c r="U71" s="36"/>
      <c r="V71" s="36"/>
      <c r="W71" s="36"/>
      <c r="X71" s="36"/>
      <c r="Y71" s="36"/>
      <c r="Z71" s="36"/>
      <c r="AA71" s="36"/>
    </row>
    <row r="72" spans="1:27" ht="115.5">
      <c r="A72" s="8">
        <v>68</v>
      </c>
      <c r="B72" s="3" t="s">
        <v>674</v>
      </c>
      <c r="C72" s="87" t="s">
        <v>640</v>
      </c>
      <c r="D72" s="3" t="s">
        <v>672</v>
      </c>
      <c r="E72" s="3" t="s">
        <v>673</v>
      </c>
      <c r="F72" s="94">
        <v>405000</v>
      </c>
      <c r="G72" s="94">
        <f t="shared" si="0"/>
        <v>0</v>
      </c>
      <c r="H72" s="94">
        <f t="shared" si="1"/>
        <v>405000</v>
      </c>
      <c r="I72" s="95">
        <f t="shared" si="2"/>
        <v>0</v>
      </c>
      <c r="J72" s="74">
        <v>108</v>
      </c>
      <c r="K72" s="69">
        <v>43633</v>
      </c>
      <c r="L72" s="1"/>
      <c r="M72" s="69" t="s">
        <v>128</v>
      </c>
      <c r="N72" s="69" t="s">
        <v>642</v>
      </c>
      <c r="O72" s="53"/>
      <c r="P72" s="36"/>
      <c r="Q72" s="36"/>
      <c r="R72" s="36"/>
      <c r="S72" s="36"/>
      <c r="T72" s="36"/>
      <c r="U72" s="36">
        <v>405000</v>
      </c>
      <c r="V72" s="36"/>
      <c r="W72" s="36"/>
      <c r="X72" s="36"/>
      <c r="Y72" s="36"/>
      <c r="Z72" s="36"/>
      <c r="AA72" s="36"/>
    </row>
    <row r="73" spans="1:27" ht="115.5">
      <c r="A73" s="8">
        <v>69</v>
      </c>
      <c r="B73" s="3" t="s">
        <v>510</v>
      </c>
      <c r="C73" s="87" t="s">
        <v>465</v>
      </c>
      <c r="D73" s="3" t="s">
        <v>464</v>
      </c>
      <c r="E73" s="3" t="s">
        <v>466</v>
      </c>
      <c r="F73" s="94">
        <v>949163</v>
      </c>
      <c r="G73" s="94">
        <f t="shared" si="0"/>
        <v>10143</v>
      </c>
      <c r="H73" s="94">
        <f t="shared" si="1"/>
        <v>596818</v>
      </c>
      <c r="I73" s="95">
        <f t="shared" si="2"/>
        <v>352345</v>
      </c>
      <c r="J73" s="74" t="s">
        <v>467</v>
      </c>
      <c r="K73" s="69"/>
      <c r="L73" s="1"/>
      <c r="M73" s="99" t="s">
        <v>468</v>
      </c>
      <c r="N73" s="69"/>
      <c r="O73" s="53"/>
      <c r="P73" s="36"/>
      <c r="Q73" s="36"/>
      <c r="R73" s="36"/>
      <c r="S73" s="36">
        <v>519614</v>
      </c>
      <c r="T73" s="36">
        <v>55409</v>
      </c>
      <c r="U73" s="36">
        <v>11652</v>
      </c>
      <c r="V73" s="36">
        <v>10143</v>
      </c>
      <c r="W73" s="36"/>
      <c r="X73" s="36"/>
      <c r="Y73" s="36"/>
      <c r="Z73" s="36"/>
      <c r="AA73" s="36"/>
    </row>
    <row r="74" spans="1:27" ht="115.5">
      <c r="A74" s="8">
        <v>70</v>
      </c>
      <c r="B74" s="3" t="s">
        <v>511</v>
      </c>
      <c r="C74" s="87" t="s">
        <v>469</v>
      </c>
      <c r="D74" s="3" t="s">
        <v>470</v>
      </c>
      <c r="E74" s="3" t="s">
        <v>471</v>
      </c>
      <c r="F74" s="94">
        <v>35600</v>
      </c>
      <c r="G74" s="94">
        <f aca="true" t="shared" si="3" ref="G74:G86">V74</f>
        <v>0</v>
      </c>
      <c r="H74" s="94">
        <f aca="true" t="shared" si="4" ref="H74:H86">SUM(P74:V74)</f>
        <v>22836</v>
      </c>
      <c r="I74" s="95">
        <f aca="true" t="shared" si="5" ref="I74:I86">F74-H74</f>
        <v>12764</v>
      </c>
      <c r="J74" s="97" t="s">
        <v>472</v>
      </c>
      <c r="K74" s="69"/>
      <c r="L74" s="1"/>
      <c r="M74" s="99" t="s">
        <v>468</v>
      </c>
      <c r="N74" s="69"/>
      <c r="O74" s="53"/>
      <c r="P74" s="36"/>
      <c r="Q74" s="36"/>
      <c r="R74" s="36"/>
      <c r="S74" s="36">
        <v>3188</v>
      </c>
      <c r="T74" s="36"/>
      <c r="U74" s="36">
        <v>19648</v>
      </c>
      <c r="V74" s="36"/>
      <c r="W74" s="36"/>
      <c r="X74" s="36"/>
      <c r="Y74" s="36"/>
      <c r="Z74" s="36"/>
      <c r="AA74" s="36"/>
    </row>
    <row r="75" spans="1:27" ht="66">
      <c r="A75" s="8">
        <v>71</v>
      </c>
      <c r="B75" s="3" t="s">
        <v>633</v>
      </c>
      <c r="C75" s="87" t="s">
        <v>568</v>
      </c>
      <c r="D75" s="3" t="s">
        <v>569</v>
      </c>
      <c r="E75" s="3" t="s">
        <v>571</v>
      </c>
      <c r="F75" s="94">
        <v>50000</v>
      </c>
      <c r="G75" s="94">
        <f t="shared" si="3"/>
        <v>19308</v>
      </c>
      <c r="H75" s="94">
        <f t="shared" si="4"/>
        <v>19308</v>
      </c>
      <c r="I75" s="95">
        <f t="shared" si="5"/>
        <v>30692</v>
      </c>
      <c r="J75" s="97" t="s">
        <v>570</v>
      </c>
      <c r="K75" s="69"/>
      <c r="L75" s="1"/>
      <c r="M75" s="99" t="s">
        <v>402</v>
      </c>
      <c r="N75" s="69"/>
      <c r="O75" s="53"/>
      <c r="P75" s="36"/>
      <c r="Q75" s="36"/>
      <c r="R75" s="36"/>
      <c r="S75" s="36"/>
      <c r="T75" s="36"/>
      <c r="U75" s="36"/>
      <c r="V75" s="36">
        <f>35922-V76</f>
        <v>19308</v>
      </c>
      <c r="W75" s="36"/>
      <c r="X75" s="36"/>
      <c r="Y75" s="36"/>
      <c r="Z75" s="36"/>
      <c r="AA75" s="36"/>
    </row>
    <row r="76" spans="1:27" ht="115.5">
      <c r="A76" s="8">
        <v>72</v>
      </c>
      <c r="B76" s="3" t="s">
        <v>678</v>
      </c>
      <c r="C76" s="87" t="s">
        <v>568</v>
      </c>
      <c r="D76" s="3" t="s">
        <v>675</v>
      </c>
      <c r="E76" s="3" t="s">
        <v>676</v>
      </c>
      <c r="F76" s="94">
        <v>40000</v>
      </c>
      <c r="G76" s="94">
        <f t="shared" si="3"/>
        <v>16614</v>
      </c>
      <c r="H76" s="94">
        <f t="shared" si="4"/>
        <v>16614</v>
      </c>
      <c r="I76" s="95">
        <f t="shared" si="5"/>
        <v>23386</v>
      </c>
      <c r="J76" s="97" t="s">
        <v>677</v>
      </c>
      <c r="K76" s="69"/>
      <c r="L76" s="1"/>
      <c r="M76" s="99" t="s">
        <v>402</v>
      </c>
      <c r="N76" s="69"/>
      <c r="O76" s="53"/>
      <c r="P76" s="36"/>
      <c r="Q76" s="36"/>
      <c r="R76" s="36"/>
      <c r="S76" s="36"/>
      <c r="T76" s="36"/>
      <c r="U76" s="36"/>
      <c r="V76" s="36">
        <v>16614</v>
      </c>
      <c r="W76" s="36"/>
      <c r="X76" s="36"/>
      <c r="Y76" s="36"/>
      <c r="Z76" s="36"/>
      <c r="AA76" s="36"/>
    </row>
    <row r="77" spans="1:27" ht="82.5">
      <c r="A77" s="8">
        <v>73</v>
      </c>
      <c r="B77" s="3" t="s">
        <v>512</v>
      </c>
      <c r="C77" s="87" t="s">
        <v>473</v>
      </c>
      <c r="D77" s="3" t="s">
        <v>474</v>
      </c>
      <c r="E77" s="3" t="s">
        <v>475</v>
      </c>
      <c r="F77" s="94">
        <v>23643</v>
      </c>
      <c r="G77" s="94">
        <f t="shared" si="3"/>
        <v>0</v>
      </c>
      <c r="H77" s="94">
        <f t="shared" si="4"/>
        <v>23643</v>
      </c>
      <c r="I77" s="95">
        <f t="shared" si="5"/>
        <v>0</v>
      </c>
      <c r="J77" s="97" t="s">
        <v>446</v>
      </c>
      <c r="K77" s="69"/>
      <c r="L77" s="1"/>
      <c r="M77" s="99" t="s">
        <v>127</v>
      </c>
      <c r="N77" s="69"/>
      <c r="O77" s="53"/>
      <c r="P77" s="36"/>
      <c r="Q77" s="36"/>
      <c r="R77" s="36"/>
      <c r="S77" s="36"/>
      <c r="T77" s="36"/>
      <c r="U77" s="36">
        <v>23643</v>
      </c>
      <c r="V77" s="36"/>
      <c r="W77" s="36"/>
      <c r="X77" s="36"/>
      <c r="Y77" s="36"/>
      <c r="Z77" s="36"/>
      <c r="AA77" s="36"/>
    </row>
    <row r="78" spans="1:27" ht="69" customHeight="1">
      <c r="A78" s="8">
        <v>74</v>
      </c>
      <c r="B78" s="3" t="s">
        <v>611</v>
      </c>
      <c r="C78" s="9" t="s">
        <v>201</v>
      </c>
      <c r="D78" s="3" t="s">
        <v>612</v>
      </c>
      <c r="E78" s="3" t="s">
        <v>204</v>
      </c>
      <c r="F78" s="94">
        <f>8883</f>
        <v>8883</v>
      </c>
      <c r="G78" s="94">
        <f t="shared" si="3"/>
        <v>0</v>
      </c>
      <c r="H78" s="94">
        <f t="shared" si="4"/>
        <v>8883</v>
      </c>
      <c r="I78" s="95">
        <f t="shared" si="5"/>
        <v>0</v>
      </c>
      <c r="J78" s="38" t="s">
        <v>202</v>
      </c>
      <c r="K78" s="69" t="s">
        <v>409</v>
      </c>
      <c r="L78" s="1"/>
      <c r="M78" s="26" t="s">
        <v>127</v>
      </c>
      <c r="N78" s="76" t="s">
        <v>410</v>
      </c>
      <c r="O78" s="53"/>
      <c r="P78" s="36"/>
      <c r="Q78" s="36">
        <v>8214</v>
      </c>
      <c r="R78" s="36">
        <v>669</v>
      </c>
      <c r="S78" s="36"/>
      <c r="T78" s="36"/>
      <c r="U78" s="36"/>
      <c r="V78" s="36"/>
      <c r="W78" s="36"/>
      <c r="X78" s="36"/>
      <c r="Y78" s="36"/>
      <c r="Z78" s="36"/>
      <c r="AA78" s="36"/>
    </row>
    <row r="79" spans="1:27" ht="66">
      <c r="A79" s="8">
        <v>75</v>
      </c>
      <c r="B79" s="3" t="s">
        <v>411</v>
      </c>
      <c r="C79" s="9" t="s">
        <v>201</v>
      </c>
      <c r="D79" s="3" t="s">
        <v>412</v>
      </c>
      <c r="E79" s="3" t="s">
        <v>413</v>
      </c>
      <c r="F79" s="94">
        <v>57915</v>
      </c>
      <c r="G79" s="94">
        <f t="shared" si="3"/>
        <v>11583</v>
      </c>
      <c r="H79" s="94">
        <f t="shared" si="4"/>
        <v>57249</v>
      </c>
      <c r="I79" s="95">
        <f t="shared" si="5"/>
        <v>666</v>
      </c>
      <c r="J79" s="74" t="s">
        <v>200</v>
      </c>
      <c r="K79" s="69"/>
      <c r="L79" s="1"/>
      <c r="M79" s="26" t="s">
        <v>127</v>
      </c>
      <c r="N79" s="76" t="s">
        <v>414</v>
      </c>
      <c r="O79" s="53"/>
      <c r="P79" s="36"/>
      <c r="Q79" s="36"/>
      <c r="R79" s="36">
        <v>8667</v>
      </c>
      <c r="S79" s="36">
        <v>11583</v>
      </c>
      <c r="T79" s="36">
        <v>12483</v>
      </c>
      <c r="U79" s="36">
        <v>12933</v>
      </c>
      <c r="V79" s="36">
        <v>11583</v>
      </c>
      <c r="W79" s="36"/>
      <c r="X79" s="36"/>
      <c r="Y79" s="36"/>
      <c r="Z79" s="36"/>
      <c r="AA79" s="36"/>
    </row>
    <row r="80" spans="1:27" ht="115.5">
      <c r="A80" s="8">
        <v>76</v>
      </c>
      <c r="B80" s="3" t="s">
        <v>635</v>
      </c>
      <c r="C80" s="9" t="s">
        <v>572</v>
      </c>
      <c r="D80" s="3" t="s">
        <v>574</v>
      </c>
      <c r="E80" s="3" t="s">
        <v>573</v>
      </c>
      <c r="F80" s="94">
        <v>14675</v>
      </c>
      <c r="G80" s="94">
        <f t="shared" si="3"/>
        <v>14675</v>
      </c>
      <c r="H80" s="94">
        <f t="shared" si="4"/>
        <v>14675</v>
      </c>
      <c r="I80" s="95">
        <f t="shared" si="5"/>
        <v>0</v>
      </c>
      <c r="J80" s="97" t="s">
        <v>482</v>
      </c>
      <c r="K80" s="69"/>
      <c r="L80" s="1"/>
      <c r="M80" s="99" t="s">
        <v>127</v>
      </c>
      <c r="N80" s="76"/>
      <c r="O80" s="53"/>
      <c r="P80" s="36"/>
      <c r="Q80" s="36"/>
      <c r="R80" s="36"/>
      <c r="S80" s="36"/>
      <c r="T80" s="36"/>
      <c r="U80" s="36"/>
      <c r="V80" s="36">
        <v>14675</v>
      </c>
      <c r="W80" s="36"/>
      <c r="X80" s="36"/>
      <c r="Y80" s="36"/>
      <c r="Z80" s="36"/>
      <c r="AA80" s="36"/>
    </row>
    <row r="81" spans="1:27" s="88" customFormat="1" ht="82.5">
      <c r="A81" s="8">
        <v>77</v>
      </c>
      <c r="B81" s="59" t="s">
        <v>185</v>
      </c>
      <c r="C81" s="60" t="s">
        <v>184</v>
      </c>
      <c r="D81" s="61" t="s">
        <v>695</v>
      </c>
      <c r="E81" s="59" t="s">
        <v>187</v>
      </c>
      <c r="F81" s="96">
        <v>96660</v>
      </c>
      <c r="G81" s="94">
        <f t="shared" si="3"/>
        <v>0</v>
      </c>
      <c r="H81" s="94">
        <f t="shared" si="4"/>
        <v>96660</v>
      </c>
      <c r="I81" s="95">
        <f t="shared" si="5"/>
        <v>0</v>
      </c>
      <c r="J81" s="57" t="s">
        <v>188</v>
      </c>
      <c r="K81" s="70" t="s">
        <v>420</v>
      </c>
      <c r="L81" s="61"/>
      <c r="M81" s="63" t="s">
        <v>128</v>
      </c>
      <c r="N81" s="63" t="s">
        <v>421</v>
      </c>
      <c r="O81" s="64"/>
      <c r="P81" s="65"/>
      <c r="Q81" s="65">
        <v>96660</v>
      </c>
      <c r="R81" s="65"/>
      <c r="S81" s="65"/>
      <c r="T81" s="65"/>
      <c r="U81" s="65"/>
      <c r="V81" s="65"/>
      <c r="W81" s="65"/>
      <c r="X81" s="65"/>
      <c r="Y81" s="65"/>
      <c r="Z81" s="65"/>
      <c r="AA81" s="65"/>
    </row>
    <row r="82" spans="1:27" s="88" customFormat="1" ht="132">
      <c r="A82" s="8">
        <v>78</v>
      </c>
      <c r="B82" s="59" t="s">
        <v>422</v>
      </c>
      <c r="C82" s="60" t="s">
        <v>184</v>
      </c>
      <c r="D82" s="61" t="s">
        <v>423</v>
      </c>
      <c r="E82" s="59" t="s">
        <v>424</v>
      </c>
      <c r="F82" s="96">
        <v>41616</v>
      </c>
      <c r="G82" s="94">
        <f t="shared" si="3"/>
        <v>3756</v>
      </c>
      <c r="H82" s="94">
        <f t="shared" si="4"/>
        <v>41616</v>
      </c>
      <c r="I82" s="95">
        <f t="shared" si="5"/>
        <v>0</v>
      </c>
      <c r="J82" s="74" t="s">
        <v>425</v>
      </c>
      <c r="K82" s="70">
        <v>43663</v>
      </c>
      <c r="L82" s="61"/>
      <c r="M82" s="63" t="s">
        <v>124</v>
      </c>
      <c r="N82" s="60" t="s">
        <v>711</v>
      </c>
      <c r="O82" s="64"/>
      <c r="P82" s="65"/>
      <c r="Q82" s="65"/>
      <c r="R82" s="65"/>
      <c r="S82" s="65">
        <v>4680</v>
      </c>
      <c r="T82" s="65">
        <v>2349</v>
      </c>
      <c r="U82" s="65">
        <v>30831</v>
      </c>
      <c r="V82" s="65">
        <v>3756</v>
      </c>
      <c r="W82" s="65"/>
      <c r="X82" s="65"/>
      <c r="Y82" s="65"/>
      <c r="Z82" s="65"/>
      <c r="AA82" s="65"/>
    </row>
    <row r="83" spans="1:27" s="88" customFormat="1" ht="165">
      <c r="A83" s="8">
        <v>79</v>
      </c>
      <c r="B83" s="59" t="s">
        <v>687</v>
      </c>
      <c r="C83" s="60" t="s">
        <v>679</v>
      </c>
      <c r="D83" s="61" t="s">
        <v>680</v>
      </c>
      <c r="E83" s="59" t="s">
        <v>681</v>
      </c>
      <c r="F83" s="96">
        <v>57390</v>
      </c>
      <c r="G83" s="94">
        <f t="shared" si="3"/>
        <v>6542</v>
      </c>
      <c r="H83" s="94">
        <f t="shared" si="4"/>
        <v>57390</v>
      </c>
      <c r="I83" s="95">
        <f t="shared" si="5"/>
        <v>0</v>
      </c>
      <c r="J83" s="74" t="s">
        <v>682</v>
      </c>
      <c r="K83" s="70">
        <v>43663</v>
      </c>
      <c r="L83" s="61"/>
      <c r="M83" s="99" t="s">
        <v>124</v>
      </c>
      <c r="N83" s="60" t="s">
        <v>710</v>
      </c>
      <c r="O83" s="64"/>
      <c r="P83" s="65"/>
      <c r="Q83" s="65"/>
      <c r="R83" s="65"/>
      <c r="S83" s="65"/>
      <c r="T83" s="65"/>
      <c r="U83" s="65">
        <v>50848</v>
      </c>
      <c r="V83" s="65">
        <v>6542</v>
      </c>
      <c r="W83" s="65"/>
      <c r="X83" s="65"/>
      <c r="Y83" s="65"/>
      <c r="Z83" s="65"/>
      <c r="AA83" s="65"/>
    </row>
    <row r="84" spans="1:27" s="88" customFormat="1" ht="132">
      <c r="A84" s="8">
        <v>80</v>
      </c>
      <c r="B84" s="59" t="s">
        <v>579</v>
      </c>
      <c r="C84" s="60" t="s">
        <v>575</v>
      </c>
      <c r="D84" s="61" t="s">
        <v>578</v>
      </c>
      <c r="E84" s="59" t="s">
        <v>577</v>
      </c>
      <c r="F84" s="96">
        <v>600000</v>
      </c>
      <c r="G84" s="94">
        <f t="shared" si="3"/>
        <v>0</v>
      </c>
      <c r="H84" s="94">
        <f t="shared" si="4"/>
        <v>0</v>
      </c>
      <c r="I84" s="95">
        <f t="shared" si="5"/>
        <v>600000</v>
      </c>
      <c r="J84" s="97" t="s">
        <v>59</v>
      </c>
      <c r="K84" s="70"/>
      <c r="L84" s="61"/>
      <c r="M84" s="63" t="s">
        <v>128</v>
      </c>
      <c r="N84" s="63"/>
      <c r="O84" s="64"/>
      <c r="P84" s="65"/>
      <c r="Q84" s="65"/>
      <c r="R84" s="65"/>
      <c r="S84" s="65"/>
      <c r="T84" s="65"/>
      <c r="U84" s="65"/>
      <c r="V84" s="65"/>
      <c r="W84" s="65"/>
      <c r="X84" s="65"/>
      <c r="Y84" s="65"/>
      <c r="Z84" s="65"/>
      <c r="AA84" s="65"/>
    </row>
    <row r="85" spans="1:27" s="88" customFormat="1" ht="82.5">
      <c r="A85" s="8">
        <v>81</v>
      </c>
      <c r="B85" s="59" t="s">
        <v>582</v>
      </c>
      <c r="C85" s="60" t="s">
        <v>534</v>
      </c>
      <c r="D85" s="61" t="s">
        <v>535</v>
      </c>
      <c r="E85" s="59" t="s">
        <v>580</v>
      </c>
      <c r="F85" s="96">
        <v>207182</v>
      </c>
      <c r="G85" s="94">
        <f t="shared" si="3"/>
        <v>0</v>
      </c>
      <c r="H85" s="94">
        <f t="shared" si="4"/>
        <v>207182</v>
      </c>
      <c r="I85" s="95">
        <f t="shared" si="5"/>
        <v>0</v>
      </c>
      <c r="J85" s="74" t="s">
        <v>344</v>
      </c>
      <c r="K85" s="70">
        <v>43588</v>
      </c>
      <c r="L85" s="61"/>
      <c r="M85" s="63" t="s">
        <v>123</v>
      </c>
      <c r="N85" s="63" t="s">
        <v>537</v>
      </c>
      <c r="O85" s="64"/>
      <c r="P85" s="65"/>
      <c r="Q85" s="65"/>
      <c r="R85" s="65"/>
      <c r="S85" s="65"/>
      <c r="T85" s="65">
        <v>207182</v>
      </c>
      <c r="U85" s="65"/>
      <c r="V85" s="65"/>
      <c r="W85" s="65"/>
      <c r="X85" s="65"/>
      <c r="Y85" s="65"/>
      <c r="Z85" s="65"/>
      <c r="AA85" s="65"/>
    </row>
    <row r="86" spans="1:27" s="88" customFormat="1" ht="82.5">
      <c r="A86" s="8">
        <v>82</v>
      </c>
      <c r="B86" s="59" t="s">
        <v>513</v>
      </c>
      <c r="C86" s="60" t="s">
        <v>477</v>
      </c>
      <c r="D86" s="61" t="s">
        <v>583</v>
      </c>
      <c r="E86" s="1" t="s">
        <v>146</v>
      </c>
      <c r="F86" s="96">
        <f>26400+3600</f>
        <v>30000</v>
      </c>
      <c r="G86" s="94">
        <f t="shared" si="3"/>
        <v>0</v>
      </c>
      <c r="H86" s="94">
        <f t="shared" si="4"/>
        <v>30000</v>
      </c>
      <c r="I86" s="95">
        <f t="shared" si="5"/>
        <v>0</v>
      </c>
      <c r="J86" s="38" t="s">
        <v>59</v>
      </c>
      <c r="K86" s="70"/>
      <c r="L86" s="1" t="s">
        <v>480</v>
      </c>
      <c r="M86" s="63" t="s">
        <v>121</v>
      </c>
      <c r="N86" s="63"/>
      <c r="O86" s="64"/>
      <c r="P86" s="65"/>
      <c r="Q86" s="65"/>
      <c r="R86" s="65"/>
      <c r="S86" s="65"/>
      <c r="T86" s="65">
        <v>30000</v>
      </c>
      <c r="U86" s="65"/>
      <c r="V86" s="65"/>
      <c r="W86" s="65"/>
      <c r="X86" s="65"/>
      <c r="Y86" s="65"/>
      <c r="Z86" s="65"/>
      <c r="AA86" s="65"/>
    </row>
    <row r="87" spans="1:27" s="80" customFormat="1" ht="24.75" customHeight="1">
      <c r="A87" s="42"/>
      <c r="B87" s="43" t="s">
        <v>1</v>
      </c>
      <c r="C87" s="44"/>
      <c r="D87" s="46"/>
      <c r="E87" s="46"/>
      <c r="F87" s="47">
        <f>SUM(F5:F86)</f>
        <v>17548861</v>
      </c>
      <c r="G87" s="47">
        <f>SUM(G5:G86)</f>
        <v>1284029</v>
      </c>
      <c r="H87" s="47">
        <f>SUM(H5:H86)</f>
        <v>14470107</v>
      </c>
      <c r="I87" s="47">
        <f>SUM(I5:I86)</f>
        <v>3078754</v>
      </c>
      <c r="J87" s="48"/>
      <c r="K87" s="71"/>
      <c r="L87" s="89"/>
      <c r="M87" s="75"/>
      <c r="N87" s="75"/>
      <c r="O87" s="54"/>
      <c r="P87" s="37"/>
      <c r="Q87" s="37"/>
      <c r="R87" s="37"/>
      <c r="S87" s="37"/>
      <c r="T87" s="37"/>
      <c r="U87" s="37"/>
      <c r="V87" s="37"/>
      <c r="W87" s="37"/>
      <c r="X87" s="37"/>
      <c r="Y87" s="37"/>
      <c r="Z87" s="37"/>
      <c r="AA87" s="37"/>
    </row>
    <row r="88" spans="1:10" ht="6" customHeight="1">
      <c r="A88" s="13"/>
      <c r="B88" s="14"/>
      <c r="C88" s="15"/>
      <c r="D88" s="90"/>
      <c r="E88" s="14"/>
      <c r="F88" s="14"/>
      <c r="G88" s="14"/>
      <c r="H88" s="14"/>
      <c r="I88" s="14"/>
      <c r="J88" s="15"/>
    </row>
    <row r="89" spans="1:7" ht="16.5" hidden="1">
      <c r="A89" s="136" t="s">
        <v>2</v>
      </c>
      <c r="B89" s="136"/>
      <c r="C89" s="136"/>
      <c r="D89" s="136"/>
      <c r="E89" s="136"/>
      <c r="F89" s="136"/>
      <c r="G89" s="136"/>
    </row>
    <row r="90" spans="1:7" ht="16.5" hidden="1">
      <c r="A90" s="137" t="s">
        <v>3</v>
      </c>
      <c r="B90" s="137"/>
      <c r="C90" s="137"/>
      <c r="D90" s="137"/>
      <c r="E90" s="137"/>
      <c r="F90" s="137"/>
      <c r="G90" s="137"/>
    </row>
    <row r="91" spans="1:7" ht="16.5" hidden="1">
      <c r="A91" s="129" t="s">
        <v>4</v>
      </c>
      <c r="B91" s="129"/>
      <c r="C91" s="129"/>
      <c r="D91" s="129"/>
      <c r="E91" s="129"/>
      <c r="F91" s="129"/>
      <c r="G91" s="129"/>
    </row>
    <row r="92" spans="1:32" s="17" customFormat="1" ht="16.5" hidden="1">
      <c r="A92" s="129" t="s">
        <v>5</v>
      </c>
      <c r="B92" s="129"/>
      <c r="C92" s="129"/>
      <c r="D92" s="129"/>
      <c r="E92" s="129"/>
      <c r="F92" s="129"/>
      <c r="G92" s="129"/>
      <c r="J92" s="25"/>
      <c r="K92" s="72"/>
      <c r="L92" s="81"/>
      <c r="M92" s="91"/>
      <c r="N92" s="91"/>
      <c r="O92" s="92"/>
      <c r="P92" s="93"/>
      <c r="Q92" s="93"/>
      <c r="R92" s="93"/>
      <c r="S92" s="93"/>
      <c r="T92" s="93"/>
      <c r="U92" s="93"/>
      <c r="V92" s="93"/>
      <c r="W92" s="93"/>
      <c r="X92" s="93"/>
      <c r="Y92" s="93"/>
      <c r="Z92" s="93"/>
      <c r="AA92" s="93"/>
      <c r="AB92" s="81"/>
      <c r="AC92" s="81"/>
      <c r="AD92" s="81"/>
      <c r="AE92" s="81"/>
      <c r="AF92" s="81"/>
    </row>
    <row r="93" spans="1:32" s="17" customFormat="1" ht="19.5">
      <c r="A93" s="130" t="s">
        <v>6</v>
      </c>
      <c r="B93" s="130"/>
      <c r="C93" s="130"/>
      <c r="D93" s="19"/>
      <c r="E93" s="131" t="s">
        <v>7</v>
      </c>
      <c r="F93" s="131"/>
      <c r="G93" s="131"/>
      <c r="J93" s="25"/>
      <c r="K93" s="72"/>
      <c r="L93" s="81"/>
      <c r="M93" s="91"/>
      <c r="N93" s="91"/>
      <c r="O93" s="92"/>
      <c r="P93" s="93"/>
      <c r="Q93" s="93"/>
      <c r="R93" s="93"/>
      <c r="S93" s="93"/>
      <c r="T93" s="93"/>
      <c r="U93" s="93"/>
      <c r="V93" s="93"/>
      <c r="W93" s="93"/>
      <c r="X93" s="93"/>
      <c r="Y93" s="93"/>
      <c r="Z93" s="93"/>
      <c r="AA93" s="93"/>
      <c r="AB93" s="81"/>
      <c r="AC93" s="81"/>
      <c r="AD93" s="81"/>
      <c r="AE93" s="81"/>
      <c r="AF93" s="81"/>
    </row>
  </sheetData>
  <sheetProtection/>
  <autoFilter ref="A4:AH87"/>
  <mergeCells count="25">
    <mergeCell ref="M3:M4"/>
    <mergeCell ref="O3:O4"/>
    <mergeCell ref="J3:J4"/>
    <mergeCell ref="D3:D4"/>
    <mergeCell ref="A1:L1"/>
    <mergeCell ref="A2:L2"/>
    <mergeCell ref="A3:A4"/>
    <mergeCell ref="B3:B4"/>
    <mergeCell ref="C3:C4"/>
    <mergeCell ref="E3:E4"/>
    <mergeCell ref="I3:I4"/>
    <mergeCell ref="K3:K4"/>
    <mergeCell ref="L3:L4"/>
    <mergeCell ref="A92:G92"/>
    <mergeCell ref="F3:F4"/>
    <mergeCell ref="A93:C93"/>
    <mergeCell ref="E93:G93"/>
    <mergeCell ref="A91:G91"/>
    <mergeCell ref="P3:AA3"/>
    <mergeCell ref="B62:B63"/>
    <mergeCell ref="C62:C63"/>
    <mergeCell ref="A89:G89"/>
    <mergeCell ref="A90:G90"/>
    <mergeCell ref="N3:N4"/>
    <mergeCell ref="G3:H3"/>
  </mergeCells>
  <printOptions horizontalCentered="1"/>
  <pageMargins left="0.3937007874015748" right="0.3937007874015748" top="0.5905511811023623" bottom="0.5905511811023623" header="0.1968503937007874" footer="0.1968503937007874"/>
  <pageSetup blackAndWhite="1" firstPageNumber="15" useFirstPageNumber="1" fitToHeight="0" fitToWidth="1" horizontalDpi="600" verticalDpi="600" orientation="landscape" paperSize="9" scale="74" r:id="rId1"/>
  <headerFooter alignWithMargins="0">
    <oddHeader>&amp;R&amp;P</oddHeader>
  </headerFooter>
  <rowBreaks count="1" manualBreakCount="1">
    <brk id="84" max="11" man="1"/>
  </rowBreaks>
</worksheet>
</file>

<file path=xl/worksheets/sheet6.xml><?xml version="1.0" encoding="utf-8"?>
<worksheet xmlns="http://schemas.openxmlformats.org/spreadsheetml/2006/main" xmlns:r="http://schemas.openxmlformats.org/officeDocument/2006/relationships">
  <sheetPr>
    <pageSetUpPr fitToPage="1"/>
  </sheetPr>
  <dimension ref="A1:AH88"/>
  <sheetViews>
    <sheetView zoomScalePageLayoutView="0" workbookViewId="0" topLeftCell="A1">
      <pane xSplit="3" ySplit="4" topLeftCell="D80" activePane="bottomRight" state="frozen"/>
      <selection pane="topLeft" activeCell="A1" sqref="A1"/>
      <selection pane="topRight" activeCell="D1" sqref="D1"/>
      <selection pane="bottomLeft" activeCell="A5" sqref="A5"/>
      <selection pane="bottomRight" activeCell="V64" sqref="V64"/>
    </sheetView>
  </sheetViews>
  <sheetFormatPr defaultColWidth="9.00390625" defaultRowHeight="16.5"/>
  <cols>
    <col min="1" max="1" width="5.50390625" style="91" bestFit="1" customWidth="1"/>
    <col min="2" max="2" width="36.00390625" style="17" customWidth="1"/>
    <col min="3" max="3" width="11.625" style="25" bestFit="1" customWidth="1"/>
    <col min="4" max="4" width="27.75390625" style="17" customWidth="1"/>
    <col min="5" max="5" width="19.75390625" style="17" customWidth="1"/>
    <col min="6" max="6" width="12.875" style="17" bestFit="1" customWidth="1"/>
    <col min="7" max="7" width="11.75390625" style="17" bestFit="1" customWidth="1"/>
    <col min="8" max="8" width="12.875" style="17" bestFit="1" customWidth="1"/>
    <col min="9" max="9" width="10.625" style="17" customWidth="1"/>
    <col min="10" max="10" width="8.875" style="25" customWidth="1"/>
    <col min="11" max="11" width="11.75390625" style="72" bestFit="1" customWidth="1"/>
    <col min="12" max="12" width="16.625" style="81" customWidth="1"/>
    <col min="13" max="13" width="9.00390625" style="91" customWidth="1"/>
    <col min="14" max="14" width="12.625" style="91" customWidth="1"/>
    <col min="15" max="15" width="9.00390625" style="92" customWidth="1"/>
    <col min="16" max="16" width="8.00390625" style="93" bestFit="1" customWidth="1"/>
    <col min="17" max="19" width="9.00390625" style="93" customWidth="1"/>
    <col min="20" max="21" width="10.50390625" style="93" bestFit="1" customWidth="1"/>
    <col min="22" max="27" width="9.00390625" style="93" customWidth="1"/>
    <col min="28" max="33" width="10.50390625" style="81" bestFit="1" customWidth="1"/>
    <col min="34" max="16384" width="9.00390625" style="81" customWidth="1"/>
  </cols>
  <sheetData>
    <row r="1" spans="1:27" s="80" customFormat="1" ht="21">
      <c r="A1" s="125" t="s">
        <v>8</v>
      </c>
      <c r="B1" s="125"/>
      <c r="C1" s="125"/>
      <c r="D1" s="125"/>
      <c r="E1" s="125"/>
      <c r="F1" s="125"/>
      <c r="G1" s="125"/>
      <c r="H1" s="125"/>
      <c r="I1" s="125"/>
      <c r="J1" s="125"/>
      <c r="K1" s="125"/>
      <c r="L1" s="125"/>
      <c r="M1" s="77"/>
      <c r="N1" s="77"/>
      <c r="O1" s="78"/>
      <c r="P1" s="79"/>
      <c r="Q1" s="79"/>
      <c r="R1" s="79"/>
      <c r="S1" s="79"/>
      <c r="T1" s="79"/>
      <c r="U1" s="79"/>
      <c r="V1" s="79"/>
      <c r="W1" s="79"/>
      <c r="X1" s="79"/>
      <c r="Y1" s="79"/>
      <c r="Z1" s="79"/>
      <c r="AA1" s="79"/>
    </row>
    <row r="2" spans="1:27" s="80" customFormat="1" ht="19.5">
      <c r="A2" s="126" t="s">
        <v>639</v>
      </c>
      <c r="B2" s="126"/>
      <c r="C2" s="126"/>
      <c r="D2" s="126"/>
      <c r="E2" s="126"/>
      <c r="F2" s="126"/>
      <c r="G2" s="126"/>
      <c r="H2" s="126"/>
      <c r="I2" s="126"/>
      <c r="J2" s="126"/>
      <c r="K2" s="126"/>
      <c r="L2" s="126"/>
      <c r="M2" s="77"/>
      <c r="N2" s="77"/>
      <c r="O2" s="78"/>
      <c r="P2" s="79"/>
      <c r="Q2" s="79"/>
      <c r="R2" s="79"/>
      <c r="S2" s="79"/>
      <c r="T2" s="79"/>
      <c r="U2" s="79"/>
      <c r="V2" s="79"/>
      <c r="W2" s="79"/>
      <c r="X2" s="79"/>
      <c r="Y2" s="79"/>
      <c r="Z2" s="79"/>
      <c r="AA2" s="79"/>
    </row>
    <row r="3" spans="1:27" s="80" customFormat="1" ht="16.5">
      <c r="A3" s="127" t="s">
        <v>514</v>
      </c>
      <c r="B3" s="120" t="s">
        <v>46</v>
      </c>
      <c r="C3" s="120" t="s">
        <v>591</v>
      </c>
      <c r="D3" s="120" t="s">
        <v>48</v>
      </c>
      <c r="E3" s="120" t="s">
        <v>49</v>
      </c>
      <c r="F3" s="120" t="s">
        <v>50</v>
      </c>
      <c r="G3" s="142" t="s">
        <v>0</v>
      </c>
      <c r="H3" s="124"/>
      <c r="I3" s="143" t="s">
        <v>51</v>
      </c>
      <c r="J3" s="120" t="s">
        <v>55</v>
      </c>
      <c r="K3" s="121" t="s">
        <v>56</v>
      </c>
      <c r="L3" s="120" t="s">
        <v>52</v>
      </c>
      <c r="M3" s="120" t="s">
        <v>119</v>
      </c>
      <c r="N3" s="120" t="s">
        <v>220</v>
      </c>
      <c r="O3" s="120" t="s">
        <v>140</v>
      </c>
      <c r="P3" s="120" t="s">
        <v>141</v>
      </c>
      <c r="Q3" s="120"/>
      <c r="R3" s="120"/>
      <c r="S3" s="120"/>
      <c r="T3" s="120"/>
      <c r="U3" s="120"/>
      <c r="V3" s="120"/>
      <c r="W3" s="120"/>
      <c r="X3" s="120"/>
      <c r="Y3" s="120"/>
      <c r="Z3" s="120"/>
      <c r="AA3" s="120"/>
    </row>
    <row r="4" spans="1:27" s="80" customFormat="1" ht="33">
      <c r="A4" s="128"/>
      <c r="B4" s="120"/>
      <c r="C4" s="120"/>
      <c r="D4" s="120"/>
      <c r="E4" s="120"/>
      <c r="F4" s="120"/>
      <c r="G4" s="7" t="s">
        <v>53</v>
      </c>
      <c r="H4" s="7" t="s">
        <v>54</v>
      </c>
      <c r="I4" s="144"/>
      <c r="J4" s="120"/>
      <c r="K4" s="121"/>
      <c r="L4" s="120"/>
      <c r="M4" s="120"/>
      <c r="N4" s="120"/>
      <c r="O4" s="120"/>
      <c r="P4" s="35" t="s">
        <v>142</v>
      </c>
      <c r="Q4" s="35" t="s">
        <v>129</v>
      </c>
      <c r="R4" s="35" t="s">
        <v>130</v>
      </c>
      <c r="S4" s="35" t="s">
        <v>131</v>
      </c>
      <c r="T4" s="35" t="s">
        <v>132</v>
      </c>
      <c r="U4" s="35" t="s">
        <v>133</v>
      </c>
      <c r="V4" s="35" t="s">
        <v>134</v>
      </c>
      <c r="W4" s="35" t="s">
        <v>135</v>
      </c>
      <c r="X4" s="35" t="s">
        <v>136</v>
      </c>
      <c r="Y4" s="35" t="s">
        <v>137</v>
      </c>
      <c r="Z4" s="35" t="s">
        <v>138</v>
      </c>
      <c r="AA4" s="35" t="s">
        <v>139</v>
      </c>
    </row>
    <row r="5" spans="1:27" ht="82.5">
      <c r="A5" s="8">
        <v>1</v>
      </c>
      <c r="B5" s="1" t="s">
        <v>614</v>
      </c>
      <c r="C5" s="8" t="s">
        <v>10</v>
      </c>
      <c r="D5" s="2" t="s">
        <v>58</v>
      </c>
      <c r="E5" s="1" t="s">
        <v>145</v>
      </c>
      <c r="F5" s="94">
        <v>159585</v>
      </c>
      <c r="G5" s="94">
        <f>U5</f>
        <v>0</v>
      </c>
      <c r="H5" s="94">
        <f>SUM(P5:U5)</f>
        <v>0</v>
      </c>
      <c r="I5" s="95">
        <f>F5-H5</f>
        <v>159585</v>
      </c>
      <c r="J5" s="57">
        <v>1081231</v>
      </c>
      <c r="K5" s="69"/>
      <c r="L5" s="1" t="s">
        <v>211</v>
      </c>
      <c r="M5" s="26" t="s">
        <v>57</v>
      </c>
      <c r="N5" s="26"/>
      <c r="O5" s="53" t="s">
        <v>170</v>
      </c>
      <c r="P5" s="36">
        <v>0</v>
      </c>
      <c r="Q5" s="36"/>
      <c r="R5" s="36"/>
      <c r="S5" s="36"/>
      <c r="T5" s="36"/>
      <c r="U5" s="36"/>
      <c r="V5" s="36"/>
      <c r="W5" s="36"/>
      <c r="X5" s="36"/>
      <c r="Y5" s="36"/>
      <c r="Z5" s="36"/>
      <c r="AA5" s="36"/>
    </row>
    <row r="6" spans="1:27" ht="82.5">
      <c r="A6" s="8">
        <v>2</v>
      </c>
      <c r="B6" s="1" t="s">
        <v>615</v>
      </c>
      <c r="C6" s="8" t="s">
        <v>14</v>
      </c>
      <c r="D6" s="2" t="s">
        <v>236</v>
      </c>
      <c r="E6" s="1" t="s">
        <v>593</v>
      </c>
      <c r="F6" s="94">
        <f>309395+388387</f>
        <v>697782</v>
      </c>
      <c r="G6" s="94">
        <f aca="true" t="shared" si="0" ref="G6:G68">U6</f>
        <v>131264</v>
      </c>
      <c r="H6" s="94">
        <f aca="true" t="shared" si="1" ref="H6:H68">SUM(P6:U6)</f>
        <v>532973</v>
      </c>
      <c r="I6" s="95">
        <f aca="true" t="shared" si="2" ref="I6:I68">F6-H6</f>
        <v>164809</v>
      </c>
      <c r="J6" s="38" t="s">
        <v>59</v>
      </c>
      <c r="K6" s="69"/>
      <c r="L6" s="1" t="s">
        <v>64</v>
      </c>
      <c r="M6" s="26" t="s">
        <v>121</v>
      </c>
      <c r="N6" s="26"/>
      <c r="O6" s="53"/>
      <c r="P6" s="36">
        <v>75866</v>
      </c>
      <c r="Q6" s="36"/>
      <c r="R6" s="36">
        <v>106239</v>
      </c>
      <c r="S6" s="36">
        <v>109619</v>
      </c>
      <c r="T6" s="36">
        <v>109985</v>
      </c>
      <c r="U6" s="36">
        <v>131264</v>
      </c>
      <c r="V6" s="36"/>
      <c r="W6" s="36"/>
      <c r="X6" s="36"/>
      <c r="Y6" s="36"/>
      <c r="Z6" s="36"/>
      <c r="AA6" s="36"/>
    </row>
    <row r="7" spans="1:27" ht="66">
      <c r="A7" s="8">
        <v>3</v>
      </c>
      <c r="B7" s="1" t="s">
        <v>15</v>
      </c>
      <c r="C7" s="8" t="s">
        <v>16</v>
      </c>
      <c r="D7" s="2" t="s">
        <v>616</v>
      </c>
      <c r="E7" s="1" t="s">
        <v>594</v>
      </c>
      <c r="F7" s="94">
        <f>130000+338881</f>
        <v>468881</v>
      </c>
      <c r="G7" s="94">
        <f t="shared" si="0"/>
        <v>54171</v>
      </c>
      <c r="H7" s="94">
        <f t="shared" si="1"/>
        <v>426250</v>
      </c>
      <c r="I7" s="95">
        <f t="shared" si="2"/>
        <v>42631</v>
      </c>
      <c r="J7" s="38" t="s">
        <v>59</v>
      </c>
      <c r="K7" s="69"/>
      <c r="L7" s="1" t="s">
        <v>242</v>
      </c>
      <c r="M7" s="26" t="s">
        <v>121</v>
      </c>
      <c r="N7" s="26"/>
      <c r="O7" s="53"/>
      <c r="P7" s="36">
        <v>113165</v>
      </c>
      <c r="Q7" s="36"/>
      <c r="R7" s="36">
        <v>150572</v>
      </c>
      <c r="S7" s="36">
        <v>54171</v>
      </c>
      <c r="T7" s="36">
        <v>54171</v>
      </c>
      <c r="U7" s="36">
        <v>54171</v>
      </c>
      <c r="V7" s="36"/>
      <c r="W7" s="36"/>
      <c r="X7" s="36"/>
      <c r="Y7" s="36"/>
      <c r="Z7" s="36"/>
      <c r="AA7" s="36"/>
    </row>
    <row r="8" spans="1:27" ht="99">
      <c r="A8" s="8">
        <v>4</v>
      </c>
      <c r="B8" s="1" t="s">
        <v>67</v>
      </c>
      <c r="C8" s="8" t="s">
        <v>17</v>
      </c>
      <c r="D8" s="2" t="s">
        <v>18</v>
      </c>
      <c r="E8" s="1" t="s">
        <v>148</v>
      </c>
      <c r="F8" s="94">
        <v>2800</v>
      </c>
      <c r="G8" s="94">
        <f t="shared" si="0"/>
        <v>0</v>
      </c>
      <c r="H8" s="94">
        <f t="shared" si="1"/>
        <v>2800</v>
      </c>
      <c r="I8" s="95">
        <f t="shared" si="2"/>
        <v>0</v>
      </c>
      <c r="J8" s="38" t="s">
        <v>68</v>
      </c>
      <c r="K8" s="70"/>
      <c r="L8" s="1" t="s">
        <v>71</v>
      </c>
      <c r="M8" s="26" t="s">
        <v>122</v>
      </c>
      <c r="N8" s="26"/>
      <c r="O8" s="53"/>
      <c r="P8" s="36">
        <v>2800</v>
      </c>
      <c r="Q8" s="36"/>
      <c r="R8" s="36"/>
      <c r="S8" s="36"/>
      <c r="T8" s="36"/>
      <c r="U8" s="36"/>
      <c r="V8" s="36"/>
      <c r="W8" s="36"/>
      <c r="X8" s="36"/>
      <c r="Y8" s="36"/>
      <c r="Z8" s="36"/>
      <c r="AA8" s="36"/>
    </row>
    <row r="9" spans="1:27" ht="66">
      <c r="A9" s="8">
        <v>5</v>
      </c>
      <c r="B9" s="1" t="s">
        <v>69</v>
      </c>
      <c r="C9" s="8" t="s">
        <v>19</v>
      </c>
      <c r="D9" s="2" t="s">
        <v>251</v>
      </c>
      <c r="E9" s="1" t="s">
        <v>152</v>
      </c>
      <c r="F9" s="94">
        <f>45500+50000</f>
        <v>95500</v>
      </c>
      <c r="G9" s="94">
        <f t="shared" si="0"/>
        <v>47326</v>
      </c>
      <c r="H9" s="94">
        <f t="shared" si="1"/>
        <v>48957</v>
      </c>
      <c r="I9" s="95">
        <f t="shared" si="2"/>
        <v>46543</v>
      </c>
      <c r="J9" s="38" t="s">
        <v>59</v>
      </c>
      <c r="K9" s="69"/>
      <c r="L9" s="1" t="s">
        <v>70</v>
      </c>
      <c r="M9" s="26" t="s">
        <v>121</v>
      </c>
      <c r="N9" s="26"/>
      <c r="O9" s="53"/>
      <c r="P9" s="36">
        <v>0</v>
      </c>
      <c r="Q9" s="36"/>
      <c r="R9" s="36"/>
      <c r="S9" s="36"/>
      <c r="T9" s="36">
        <v>1631</v>
      </c>
      <c r="U9" s="36">
        <v>47326</v>
      </c>
      <c r="V9" s="36"/>
      <c r="W9" s="36"/>
      <c r="X9" s="36"/>
      <c r="Y9" s="36"/>
      <c r="Z9" s="36"/>
      <c r="AA9" s="36"/>
    </row>
    <row r="10" spans="1:27" ht="66">
      <c r="A10" s="8">
        <v>6</v>
      </c>
      <c r="B10" s="1" t="s">
        <v>72</v>
      </c>
      <c r="C10" s="8" t="s">
        <v>21</v>
      </c>
      <c r="D10" s="2" t="s">
        <v>585</v>
      </c>
      <c r="E10" s="1" t="s">
        <v>596</v>
      </c>
      <c r="F10" s="94">
        <f>24310</f>
        <v>24310</v>
      </c>
      <c r="G10" s="94">
        <f t="shared" si="0"/>
        <v>2250</v>
      </c>
      <c r="H10" s="94">
        <f t="shared" si="1"/>
        <v>24310</v>
      </c>
      <c r="I10" s="95">
        <f t="shared" si="2"/>
        <v>0</v>
      </c>
      <c r="J10" s="38" t="s">
        <v>59</v>
      </c>
      <c r="K10" s="69"/>
      <c r="L10" s="1" t="s">
        <v>215</v>
      </c>
      <c r="M10" s="26" t="s">
        <v>123</v>
      </c>
      <c r="N10" s="26"/>
      <c r="O10" s="53"/>
      <c r="P10" s="36">
        <v>4500</v>
      </c>
      <c r="Q10" s="36"/>
      <c r="R10" s="36">
        <v>4960</v>
      </c>
      <c r="S10" s="36"/>
      <c r="T10" s="36">
        <v>12600</v>
      </c>
      <c r="U10" s="36">
        <v>2250</v>
      </c>
      <c r="V10" s="36"/>
      <c r="W10" s="36"/>
      <c r="X10" s="36"/>
      <c r="Y10" s="36"/>
      <c r="Z10" s="36"/>
      <c r="AA10" s="36"/>
    </row>
    <row r="11" spans="1:27" ht="49.5">
      <c r="A11" s="8">
        <v>7</v>
      </c>
      <c r="B11" s="1"/>
      <c r="C11" s="8" t="s">
        <v>21</v>
      </c>
      <c r="D11" s="2" t="s">
        <v>584</v>
      </c>
      <c r="E11" s="1" t="s">
        <v>586</v>
      </c>
      <c r="F11" s="94">
        <v>3000</v>
      </c>
      <c r="G11" s="94">
        <f t="shared" si="0"/>
        <v>0</v>
      </c>
      <c r="H11" s="94">
        <f t="shared" si="1"/>
        <v>0</v>
      </c>
      <c r="I11" s="95">
        <f t="shared" si="2"/>
        <v>3000</v>
      </c>
      <c r="J11" s="38"/>
      <c r="K11" s="69"/>
      <c r="L11" s="1"/>
      <c r="M11" s="26" t="s">
        <v>123</v>
      </c>
      <c r="N11" s="26"/>
      <c r="O11" s="53"/>
      <c r="P11" s="36"/>
      <c r="Q11" s="36"/>
      <c r="R11" s="36"/>
      <c r="S11" s="36"/>
      <c r="T11" s="36"/>
      <c r="U11" s="36"/>
      <c r="V11" s="36"/>
      <c r="W11" s="36"/>
      <c r="X11" s="36"/>
      <c r="Y11" s="36"/>
      <c r="Z11" s="36"/>
      <c r="AA11" s="36"/>
    </row>
    <row r="12" spans="1:27" ht="66">
      <c r="A12" s="8">
        <v>8</v>
      </c>
      <c r="B12" s="1" t="s">
        <v>75</v>
      </c>
      <c r="C12" s="8" t="s">
        <v>22</v>
      </c>
      <c r="D12" s="2" t="s">
        <v>77</v>
      </c>
      <c r="E12" s="1" t="s">
        <v>154</v>
      </c>
      <c r="F12" s="94">
        <v>18100</v>
      </c>
      <c r="G12" s="94">
        <f t="shared" si="0"/>
        <v>0</v>
      </c>
      <c r="H12" s="94">
        <f t="shared" si="1"/>
        <v>17714</v>
      </c>
      <c r="I12" s="95">
        <f t="shared" si="2"/>
        <v>386</v>
      </c>
      <c r="J12" s="38">
        <v>1080930</v>
      </c>
      <c r="K12" s="69"/>
      <c r="L12" s="1" t="s">
        <v>76</v>
      </c>
      <c r="M12" s="26" t="s">
        <v>121</v>
      </c>
      <c r="N12" s="26"/>
      <c r="O12" s="53"/>
      <c r="P12" s="36">
        <v>3714</v>
      </c>
      <c r="Q12" s="36"/>
      <c r="R12" s="36"/>
      <c r="S12" s="36">
        <v>14000</v>
      </c>
      <c r="T12" s="36"/>
      <c r="U12" s="36"/>
      <c r="V12" s="36"/>
      <c r="W12" s="36"/>
      <c r="X12" s="36"/>
      <c r="Y12" s="36"/>
      <c r="Z12" s="36"/>
      <c r="AA12" s="36"/>
    </row>
    <row r="13" spans="1:27" ht="66">
      <c r="A13" s="8">
        <v>9</v>
      </c>
      <c r="B13" s="1" t="s">
        <v>23</v>
      </c>
      <c r="C13" s="8" t="s">
        <v>24</v>
      </c>
      <c r="D13" s="2" t="s">
        <v>80</v>
      </c>
      <c r="E13" s="1" t="s">
        <v>597</v>
      </c>
      <c r="F13" s="94">
        <v>4885</v>
      </c>
      <c r="G13" s="94">
        <f t="shared" si="0"/>
        <v>4885</v>
      </c>
      <c r="H13" s="94">
        <f t="shared" si="1"/>
        <v>4885</v>
      </c>
      <c r="I13" s="95">
        <f t="shared" si="2"/>
        <v>0</v>
      </c>
      <c r="J13" s="38" t="s">
        <v>79</v>
      </c>
      <c r="K13" s="69"/>
      <c r="L13" s="1" t="s">
        <v>622</v>
      </c>
      <c r="M13" s="26" t="s">
        <v>121</v>
      </c>
      <c r="N13" s="26"/>
      <c r="O13" s="53"/>
      <c r="P13" s="36">
        <v>0</v>
      </c>
      <c r="Q13" s="36"/>
      <c r="R13" s="36"/>
      <c r="S13" s="36"/>
      <c r="T13" s="36"/>
      <c r="U13" s="36">
        <v>4885</v>
      </c>
      <c r="V13" s="36"/>
      <c r="W13" s="36"/>
      <c r="X13" s="36"/>
      <c r="Y13" s="36"/>
      <c r="Z13" s="36"/>
      <c r="AA13" s="36"/>
    </row>
    <row r="14" spans="1:27" ht="66">
      <c r="A14" s="8">
        <v>10</v>
      </c>
      <c r="B14" s="1" t="s">
        <v>82</v>
      </c>
      <c r="C14" s="8" t="s">
        <v>25</v>
      </c>
      <c r="D14" s="12" t="s">
        <v>81</v>
      </c>
      <c r="E14" s="1" t="s">
        <v>84</v>
      </c>
      <c r="F14" s="94">
        <v>10273</v>
      </c>
      <c r="G14" s="94">
        <f t="shared" si="0"/>
        <v>6604</v>
      </c>
      <c r="H14" s="94">
        <f t="shared" si="1"/>
        <v>6604</v>
      </c>
      <c r="I14" s="95">
        <f t="shared" si="2"/>
        <v>3669</v>
      </c>
      <c r="J14" s="38" t="s">
        <v>59</v>
      </c>
      <c r="K14" s="69"/>
      <c r="L14" s="1" t="s">
        <v>621</v>
      </c>
      <c r="M14" s="26" t="s">
        <v>121</v>
      </c>
      <c r="N14" s="26"/>
      <c r="O14" s="53"/>
      <c r="P14" s="36">
        <v>0</v>
      </c>
      <c r="Q14" s="36"/>
      <c r="R14" s="36"/>
      <c r="S14" s="36"/>
      <c r="T14" s="36"/>
      <c r="U14" s="36">
        <v>6604</v>
      </c>
      <c r="V14" s="36"/>
      <c r="W14" s="36"/>
      <c r="X14" s="36"/>
      <c r="Y14" s="36"/>
      <c r="Z14" s="36"/>
      <c r="AA14" s="36"/>
    </row>
    <row r="15" spans="1:27" ht="82.5">
      <c r="A15" s="8">
        <v>11</v>
      </c>
      <c r="B15" s="1" t="s">
        <v>90</v>
      </c>
      <c r="C15" s="8" t="s">
        <v>26</v>
      </c>
      <c r="D15" s="2" t="s">
        <v>171</v>
      </c>
      <c r="E15" s="1" t="s">
        <v>174</v>
      </c>
      <c r="F15" s="94">
        <v>93600</v>
      </c>
      <c r="G15" s="94">
        <f t="shared" si="0"/>
        <v>1800</v>
      </c>
      <c r="H15" s="94">
        <f t="shared" si="1"/>
        <v>93600</v>
      </c>
      <c r="I15" s="95">
        <f t="shared" si="2"/>
        <v>0</v>
      </c>
      <c r="J15" s="38" t="s">
        <v>59</v>
      </c>
      <c r="K15" s="69"/>
      <c r="L15" s="1" t="s">
        <v>216</v>
      </c>
      <c r="M15" s="26" t="s">
        <v>121</v>
      </c>
      <c r="N15" s="26"/>
      <c r="O15" s="53" t="s">
        <v>143</v>
      </c>
      <c r="P15" s="36">
        <v>91800</v>
      </c>
      <c r="Q15" s="36"/>
      <c r="R15" s="36"/>
      <c r="S15" s="36"/>
      <c r="T15" s="36"/>
      <c r="U15" s="36">
        <v>1800</v>
      </c>
      <c r="V15" s="36"/>
      <c r="W15" s="36"/>
      <c r="X15" s="36"/>
      <c r="Y15" s="36"/>
      <c r="Z15" s="36"/>
      <c r="AA15" s="36"/>
    </row>
    <row r="16" spans="1:27" ht="99">
      <c r="A16" s="8">
        <v>12</v>
      </c>
      <c r="B16" s="1" t="s">
        <v>91</v>
      </c>
      <c r="C16" s="8" t="s">
        <v>27</v>
      </c>
      <c r="D16" s="2" t="s">
        <v>617</v>
      </c>
      <c r="E16" s="1" t="s">
        <v>598</v>
      </c>
      <c r="F16" s="94">
        <v>1788</v>
      </c>
      <c r="G16" s="94">
        <f t="shared" si="0"/>
        <v>32</v>
      </c>
      <c r="H16" s="94">
        <f t="shared" si="1"/>
        <v>1788</v>
      </c>
      <c r="I16" s="95">
        <f t="shared" si="2"/>
        <v>0</v>
      </c>
      <c r="J16" s="38" t="s">
        <v>59</v>
      </c>
      <c r="K16" s="69"/>
      <c r="L16" s="1" t="s">
        <v>86</v>
      </c>
      <c r="M16" s="26" t="s">
        <v>121</v>
      </c>
      <c r="N16" s="26"/>
      <c r="O16" s="53" t="s">
        <v>143</v>
      </c>
      <c r="P16" s="36">
        <v>1756</v>
      </c>
      <c r="Q16" s="36"/>
      <c r="R16" s="36"/>
      <c r="S16" s="36"/>
      <c r="T16" s="36"/>
      <c r="U16" s="36">
        <v>32</v>
      </c>
      <c r="V16" s="36"/>
      <c r="W16" s="36"/>
      <c r="X16" s="36"/>
      <c r="Y16" s="36"/>
      <c r="Z16" s="36"/>
      <c r="AA16" s="36"/>
    </row>
    <row r="17" spans="1:27" ht="82.5">
      <c r="A17" s="8">
        <v>13</v>
      </c>
      <c r="B17" s="1" t="s">
        <v>91</v>
      </c>
      <c r="C17" s="8" t="s">
        <v>28</v>
      </c>
      <c r="D17" s="2" t="s">
        <v>698</v>
      </c>
      <c r="E17" s="1" t="s">
        <v>599</v>
      </c>
      <c r="F17" s="94">
        <v>28703</v>
      </c>
      <c r="G17" s="94">
        <f t="shared" si="0"/>
        <v>0</v>
      </c>
      <c r="H17" s="94">
        <f t="shared" si="1"/>
        <v>7065</v>
      </c>
      <c r="I17" s="95">
        <f t="shared" si="2"/>
        <v>21638</v>
      </c>
      <c r="J17" s="38" t="s">
        <v>59</v>
      </c>
      <c r="K17" s="69"/>
      <c r="L17" s="1" t="s">
        <v>87</v>
      </c>
      <c r="M17" s="26" t="s">
        <v>121</v>
      </c>
      <c r="N17" s="26"/>
      <c r="O17" s="53"/>
      <c r="P17" s="36">
        <v>0</v>
      </c>
      <c r="Q17" s="36"/>
      <c r="R17" s="36">
        <v>7065</v>
      </c>
      <c r="S17" s="36"/>
      <c r="T17" s="36"/>
      <c r="U17" s="36"/>
      <c r="V17" s="36"/>
      <c r="W17" s="36"/>
      <c r="X17" s="36"/>
      <c r="Y17" s="36"/>
      <c r="Z17" s="36"/>
      <c r="AA17" s="36"/>
    </row>
    <row r="18" spans="1:27" ht="99">
      <c r="A18" s="8">
        <v>14</v>
      </c>
      <c r="B18" s="1" t="s">
        <v>91</v>
      </c>
      <c r="C18" s="8" t="s">
        <v>29</v>
      </c>
      <c r="D18" s="2" t="s">
        <v>699</v>
      </c>
      <c r="E18" s="1" t="s">
        <v>599</v>
      </c>
      <c r="F18" s="94">
        <f>20000+33000</f>
        <v>53000</v>
      </c>
      <c r="G18" s="94">
        <f t="shared" si="0"/>
        <v>0</v>
      </c>
      <c r="H18" s="94">
        <f t="shared" si="1"/>
        <v>8153</v>
      </c>
      <c r="I18" s="95">
        <f t="shared" si="2"/>
        <v>44847</v>
      </c>
      <c r="J18" s="38" t="s">
        <v>59</v>
      </c>
      <c r="K18" s="69"/>
      <c r="L18" s="1" t="s">
        <v>92</v>
      </c>
      <c r="M18" s="26" t="s">
        <v>121</v>
      </c>
      <c r="N18" s="26"/>
      <c r="O18" s="53"/>
      <c r="P18" s="36">
        <v>0</v>
      </c>
      <c r="Q18" s="36"/>
      <c r="R18" s="36">
        <v>2038</v>
      </c>
      <c r="S18" s="36"/>
      <c r="T18" s="36">
        <v>6115</v>
      </c>
      <c r="U18" s="36"/>
      <c r="V18" s="36"/>
      <c r="W18" s="36"/>
      <c r="X18" s="36"/>
      <c r="Y18" s="36"/>
      <c r="Z18" s="36"/>
      <c r="AA18" s="36"/>
    </row>
    <row r="19" spans="1:27" ht="82.5">
      <c r="A19" s="8">
        <v>15</v>
      </c>
      <c r="B19" s="1" t="s">
        <v>94</v>
      </c>
      <c r="C19" s="8" t="s">
        <v>30</v>
      </c>
      <c r="D19" s="11" t="s">
        <v>93</v>
      </c>
      <c r="E19" s="1" t="s">
        <v>96</v>
      </c>
      <c r="F19" s="94">
        <v>120000</v>
      </c>
      <c r="G19" s="94">
        <f t="shared" si="0"/>
        <v>0</v>
      </c>
      <c r="H19" s="94">
        <f t="shared" si="1"/>
        <v>0</v>
      </c>
      <c r="I19" s="95">
        <f t="shared" si="2"/>
        <v>120000</v>
      </c>
      <c r="J19" s="38" t="s">
        <v>59</v>
      </c>
      <c r="K19" s="69"/>
      <c r="L19" s="1" t="s">
        <v>95</v>
      </c>
      <c r="M19" s="26" t="s">
        <v>121</v>
      </c>
      <c r="N19" s="26"/>
      <c r="O19" s="53"/>
      <c r="P19" s="36">
        <v>0</v>
      </c>
      <c r="Q19" s="36"/>
      <c r="R19" s="36"/>
      <c r="S19" s="36"/>
      <c r="T19" s="36"/>
      <c r="U19" s="36"/>
      <c r="V19" s="36"/>
      <c r="W19" s="36"/>
      <c r="X19" s="36"/>
      <c r="Y19" s="36"/>
      <c r="Z19" s="36"/>
      <c r="AA19" s="36"/>
    </row>
    <row r="20" spans="1:27" ht="99">
      <c r="A20" s="8">
        <v>16</v>
      </c>
      <c r="B20" s="1" t="s">
        <v>497</v>
      </c>
      <c r="C20" s="8" t="s">
        <v>435</v>
      </c>
      <c r="D20" s="2" t="s">
        <v>541</v>
      </c>
      <c r="E20" s="1" t="s">
        <v>600</v>
      </c>
      <c r="F20" s="94">
        <f>140216-26400+275400</f>
        <v>389216</v>
      </c>
      <c r="G20" s="94">
        <f t="shared" si="0"/>
        <v>67425</v>
      </c>
      <c r="H20" s="94">
        <f t="shared" si="1"/>
        <v>235227</v>
      </c>
      <c r="I20" s="95">
        <f t="shared" si="2"/>
        <v>153989</v>
      </c>
      <c r="J20" s="38" t="s">
        <v>59</v>
      </c>
      <c r="K20" s="69"/>
      <c r="L20" s="1" t="s">
        <v>620</v>
      </c>
      <c r="M20" s="26" t="s">
        <v>121</v>
      </c>
      <c r="N20" s="26"/>
      <c r="O20" s="53"/>
      <c r="P20" s="36">
        <v>13412</v>
      </c>
      <c r="Q20" s="36"/>
      <c r="R20" s="36">
        <v>28091</v>
      </c>
      <c r="S20" s="36">
        <v>32588</v>
      </c>
      <c r="T20" s="36">
        <v>93711</v>
      </c>
      <c r="U20" s="36">
        <v>67425</v>
      </c>
      <c r="V20" s="36"/>
      <c r="W20" s="36"/>
      <c r="X20" s="36"/>
      <c r="Y20" s="36"/>
      <c r="Z20" s="36"/>
      <c r="AA20" s="36"/>
    </row>
    <row r="21" spans="1:27" ht="66">
      <c r="A21" s="8">
        <v>17</v>
      </c>
      <c r="B21" s="1" t="s">
        <v>11</v>
      </c>
      <c r="C21" s="8" t="s">
        <v>62</v>
      </c>
      <c r="D21" s="11" t="s">
        <v>13</v>
      </c>
      <c r="E21" s="1" t="s">
        <v>159</v>
      </c>
      <c r="F21" s="94">
        <v>363151</v>
      </c>
      <c r="G21" s="94">
        <f t="shared" si="0"/>
        <v>60083</v>
      </c>
      <c r="H21" s="94">
        <f t="shared" si="1"/>
        <v>164850</v>
      </c>
      <c r="I21" s="95">
        <f t="shared" si="2"/>
        <v>198301</v>
      </c>
      <c r="J21" s="38" t="s">
        <v>59</v>
      </c>
      <c r="K21" s="69"/>
      <c r="L21" s="1" t="s">
        <v>97</v>
      </c>
      <c r="M21" s="26" t="s">
        <v>121</v>
      </c>
      <c r="N21" s="63"/>
      <c r="O21" s="73" t="s">
        <v>301</v>
      </c>
      <c r="P21" s="36">
        <v>10550</v>
      </c>
      <c r="Q21" s="36"/>
      <c r="R21" s="36">
        <v>8806</v>
      </c>
      <c r="S21" s="36">
        <v>38229</v>
      </c>
      <c r="T21" s="36">
        <v>47182</v>
      </c>
      <c r="U21" s="36">
        <v>60083</v>
      </c>
      <c r="V21" s="36"/>
      <c r="W21" s="36"/>
      <c r="X21" s="36"/>
      <c r="Y21" s="36"/>
      <c r="Z21" s="36"/>
      <c r="AA21" s="36"/>
    </row>
    <row r="22" spans="1:27" ht="49.5">
      <c r="A22" s="8">
        <v>18</v>
      </c>
      <c r="B22" s="1" t="s">
        <v>100</v>
      </c>
      <c r="C22" s="8" t="s">
        <v>98</v>
      </c>
      <c r="D22" s="11" t="s">
        <v>99</v>
      </c>
      <c r="E22" s="1" t="s">
        <v>160</v>
      </c>
      <c r="F22" s="94">
        <v>10000</v>
      </c>
      <c r="G22" s="94">
        <f t="shared" si="0"/>
        <v>0</v>
      </c>
      <c r="H22" s="94">
        <f t="shared" si="1"/>
        <v>10000</v>
      </c>
      <c r="I22" s="95">
        <f t="shared" si="2"/>
        <v>0</v>
      </c>
      <c r="J22" s="38" t="s">
        <v>59</v>
      </c>
      <c r="K22" s="69"/>
      <c r="L22" s="1" t="s">
        <v>101</v>
      </c>
      <c r="M22" s="26" t="s">
        <v>124</v>
      </c>
      <c r="N22" s="74" t="s">
        <v>308</v>
      </c>
      <c r="O22" s="53"/>
      <c r="P22" s="36">
        <v>0</v>
      </c>
      <c r="Q22" s="36">
        <v>10000</v>
      </c>
      <c r="R22" s="36"/>
      <c r="S22" s="36"/>
      <c r="T22" s="36"/>
      <c r="U22" s="36"/>
      <c r="V22" s="36"/>
      <c r="W22" s="36"/>
      <c r="X22" s="36"/>
      <c r="Y22" s="36"/>
      <c r="Z22" s="36"/>
      <c r="AA22" s="36"/>
    </row>
    <row r="23" spans="1:27" ht="132">
      <c r="A23" s="8">
        <v>19</v>
      </c>
      <c r="B23" s="1" t="s">
        <v>494</v>
      </c>
      <c r="C23" s="8" t="s">
        <v>437</v>
      </c>
      <c r="D23" s="11" t="s">
        <v>438</v>
      </c>
      <c r="E23" s="1" t="s">
        <v>440</v>
      </c>
      <c r="F23" s="94">
        <v>100000</v>
      </c>
      <c r="G23" s="94">
        <f t="shared" si="0"/>
        <v>42803</v>
      </c>
      <c r="H23" s="94">
        <f t="shared" si="1"/>
        <v>100000</v>
      </c>
      <c r="I23" s="95">
        <f t="shared" si="2"/>
        <v>0</v>
      </c>
      <c r="J23" s="97" t="s">
        <v>441</v>
      </c>
      <c r="K23" s="101">
        <v>43643</v>
      </c>
      <c r="L23" s="1"/>
      <c r="M23" s="26" t="s">
        <v>123</v>
      </c>
      <c r="N23" s="101" t="s">
        <v>688</v>
      </c>
      <c r="O23" s="53"/>
      <c r="P23" s="36"/>
      <c r="Q23" s="36"/>
      <c r="R23" s="36"/>
      <c r="S23" s="36"/>
      <c r="T23" s="36">
        <v>57197</v>
      </c>
      <c r="U23" s="36">
        <v>42803</v>
      </c>
      <c r="V23" s="36"/>
      <c r="W23" s="36"/>
      <c r="X23" s="36"/>
      <c r="Y23" s="36"/>
      <c r="Z23" s="36"/>
      <c r="AA23" s="36"/>
    </row>
    <row r="24" spans="1:27" ht="148.5">
      <c r="A24" s="8">
        <v>20</v>
      </c>
      <c r="B24" s="1" t="s">
        <v>485</v>
      </c>
      <c r="C24" s="8" t="s">
        <v>437</v>
      </c>
      <c r="D24" s="11" t="s">
        <v>481</v>
      </c>
      <c r="E24" s="1" t="s">
        <v>484</v>
      </c>
      <c r="F24" s="94">
        <v>590000</v>
      </c>
      <c r="G24" s="94">
        <f t="shared" si="0"/>
        <v>0</v>
      </c>
      <c r="H24" s="94">
        <f t="shared" si="1"/>
        <v>590000</v>
      </c>
      <c r="I24" s="95">
        <f t="shared" si="2"/>
        <v>0</v>
      </c>
      <c r="J24" s="97" t="s">
        <v>482</v>
      </c>
      <c r="K24" s="69">
        <v>43601</v>
      </c>
      <c r="L24" s="1"/>
      <c r="M24" s="26" t="s">
        <v>57</v>
      </c>
      <c r="N24" s="74" t="s">
        <v>539</v>
      </c>
      <c r="O24" s="53"/>
      <c r="P24" s="36"/>
      <c r="Q24" s="36"/>
      <c r="R24" s="36"/>
      <c r="S24" s="36"/>
      <c r="T24" s="36">
        <v>590000</v>
      </c>
      <c r="U24" s="36"/>
      <c r="V24" s="36"/>
      <c r="W24" s="36"/>
      <c r="X24" s="36"/>
      <c r="Y24" s="36"/>
      <c r="Z24" s="36"/>
      <c r="AA24" s="36"/>
    </row>
    <row r="25" spans="1:27" ht="99">
      <c r="A25" s="8">
        <v>21</v>
      </c>
      <c r="B25" s="1" t="s">
        <v>647</v>
      </c>
      <c r="C25" s="8" t="s">
        <v>644</v>
      </c>
      <c r="D25" s="11" t="s">
        <v>645</v>
      </c>
      <c r="E25" s="1" t="s">
        <v>646</v>
      </c>
      <c r="F25" s="94">
        <v>20000</v>
      </c>
      <c r="G25" s="94">
        <f t="shared" si="0"/>
        <v>0</v>
      </c>
      <c r="H25" s="94">
        <f t="shared" si="1"/>
        <v>0</v>
      </c>
      <c r="I25" s="95">
        <f t="shared" si="2"/>
        <v>20000</v>
      </c>
      <c r="J25" s="97" t="s">
        <v>103</v>
      </c>
      <c r="K25" s="69"/>
      <c r="L25" s="53"/>
      <c r="M25" s="99" t="s">
        <v>457</v>
      </c>
      <c r="N25" s="74"/>
      <c r="O25" s="53"/>
      <c r="P25" s="36"/>
      <c r="Q25" s="36"/>
      <c r="R25" s="36"/>
      <c r="S25" s="36"/>
      <c r="T25" s="36"/>
      <c r="U25" s="36"/>
      <c r="V25" s="36"/>
      <c r="W25" s="36"/>
      <c r="X25" s="36"/>
      <c r="Y25" s="36"/>
      <c r="Z25" s="36"/>
      <c r="AA25" s="36"/>
    </row>
    <row r="26" spans="1:27" ht="115.5">
      <c r="A26" s="8">
        <v>22</v>
      </c>
      <c r="B26" s="1" t="s">
        <v>545</v>
      </c>
      <c r="C26" s="8" t="s">
        <v>542</v>
      </c>
      <c r="D26" s="11" t="s">
        <v>543</v>
      </c>
      <c r="E26" s="1" t="s">
        <v>544</v>
      </c>
      <c r="F26" s="94">
        <v>53181</v>
      </c>
      <c r="G26" s="94">
        <f t="shared" si="0"/>
        <v>35183</v>
      </c>
      <c r="H26" s="94">
        <f t="shared" si="1"/>
        <v>35183</v>
      </c>
      <c r="I26" s="95">
        <f t="shared" si="2"/>
        <v>17998</v>
      </c>
      <c r="J26" s="97">
        <v>1080731</v>
      </c>
      <c r="K26" s="69"/>
      <c r="L26" s="53" t="s">
        <v>601</v>
      </c>
      <c r="M26" s="26" t="s">
        <v>546</v>
      </c>
      <c r="N26" s="74"/>
      <c r="O26" s="53"/>
      <c r="P26" s="36"/>
      <c r="Q26" s="36"/>
      <c r="R26" s="36"/>
      <c r="S26" s="36"/>
      <c r="T26" s="36"/>
      <c r="U26" s="36">
        <v>35183</v>
      </c>
      <c r="V26" s="36"/>
      <c r="W26" s="36"/>
      <c r="X26" s="36"/>
      <c r="Y26" s="36"/>
      <c r="Z26" s="36"/>
      <c r="AA26" s="36"/>
    </row>
    <row r="27" spans="1:27" ht="99">
      <c r="A27" s="8">
        <v>23</v>
      </c>
      <c r="B27" s="1" t="s">
        <v>495</v>
      </c>
      <c r="C27" s="8" t="s">
        <v>442</v>
      </c>
      <c r="D27" s="11" t="s">
        <v>443</v>
      </c>
      <c r="E27" s="1" t="s">
        <v>444</v>
      </c>
      <c r="F27" s="94">
        <v>14000</v>
      </c>
      <c r="G27" s="94">
        <f t="shared" si="0"/>
        <v>2800</v>
      </c>
      <c r="H27" s="94">
        <f t="shared" si="1"/>
        <v>14000</v>
      </c>
      <c r="I27" s="95">
        <f t="shared" si="2"/>
        <v>0</v>
      </c>
      <c r="J27" s="97" t="s">
        <v>446</v>
      </c>
      <c r="K27" s="69">
        <v>43641</v>
      </c>
      <c r="L27" s="1"/>
      <c r="M27" s="26" t="s">
        <v>445</v>
      </c>
      <c r="N27" s="74" t="s">
        <v>643</v>
      </c>
      <c r="O27" s="53"/>
      <c r="P27" s="36"/>
      <c r="Q27" s="36"/>
      <c r="R27" s="36"/>
      <c r="S27" s="36">
        <v>8400</v>
      </c>
      <c r="T27" s="36">
        <v>2800</v>
      </c>
      <c r="U27" s="36">
        <v>2800</v>
      </c>
      <c r="V27" s="36"/>
      <c r="W27" s="36"/>
      <c r="X27" s="36"/>
      <c r="Y27" s="36"/>
      <c r="Z27" s="36"/>
      <c r="AA27" s="36"/>
    </row>
    <row r="28" spans="1:27" ht="66">
      <c r="A28" s="8">
        <v>24</v>
      </c>
      <c r="B28" s="1"/>
      <c r="C28" s="8" t="s">
        <v>530</v>
      </c>
      <c r="D28" s="11" t="s">
        <v>532</v>
      </c>
      <c r="E28" s="1" t="s">
        <v>623</v>
      </c>
      <c r="F28" s="94">
        <v>4000</v>
      </c>
      <c r="G28" s="94">
        <f t="shared" si="0"/>
        <v>0</v>
      </c>
      <c r="H28" s="94">
        <f t="shared" si="1"/>
        <v>4000</v>
      </c>
      <c r="I28" s="95">
        <f t="shared" si="2"/>
        <v>0</v>
      </c>
      <c r="J28" s="97" t="s">
        <v>533</v>
      </c>
      <c r="K28" s="69">
        <v>43628</v>
      </c>
      <c r="L28" s="1"/>
      <c r="M28" s="100" t="s">
        <v>124</v>
      </c>
      <c r="N28" s="74" t="s">
        <v>638</v>
      </c>
      <c r="O28" s="53"/>
      <c r="P28" s="36"/>
      <c r="Q28" s="36"/>
      <c r="R28" s="36"/>
      <c r="S28" s="36"/>
      <c r="T28" s="36">
        <v>4000</v>
      </c>
      <c r="U28" s="36"/>
      <c r="V28" s="36"/>
      <c r="W28" s="36"/>
      <c r="X28" s="36"/>
      <c r="Y28" s="36"/>
      <c r="Z28" s="36"/>
      <c r="AA28" s="36"/>
    </row>
    <row r="29" spans="1:27" ht="82.5">
      <c r="A29" s="8">
        <v>25</v>
      </c>
      <c r="B29" s="1" t="s">
        <v>456</v>
      </c>
      <c r="C29" s="8" t="s">
        <v>447</v>
      </c>
      <c r="D29" s="11" t="s">
        <v>459</v>
      </c>
      <c r="E29" s="1" t="s">
        <v>455</v>
      </c>
      <c r="F29" s="94">
        <v>4000</v>
      </c>
      <c r="G29" s="94">
        <f t="shared" si="0"/>
        <v>0</v>
      </c>
      <c r="H29" s="94">
        <f t="shared" si="1"/>
        <v>4000</v>
      </c>
      <c r="I29" s="95">
        <f t="shared" si="2"/>
        <v>0</v>
      </c>
      <c r="J29" s="97" t="s">
        <v>454</v>
      </c>
      <c r="K29" s="69">
        <v>43607</v>
      </c>
      <c r="L29" s="1"/>
      <c r="M29" s="98" t="s">
        <v>127</v>
      </c>
      <c r="N29" s="74" t="s">
        <v>540</v>
      </c>
      <c r="O29" s="53"/>
      <c r="P29" s="36"/>
      <c r="Q29" s="36"/>
      <c r="R29" s="36"/>
      <c r="S29" s="36"/>
      <c r="T29" s="36">
        <v>4000</v>
      </c>
      <c r="U29" s="36"/>
      <c r="V29" s="36"/>
      <c r="W29" s="36"/>
      <c r="X29" s="36"/>
      <c r="Y29" s="36"/>
      <c r="Z29" s="36"/>
      <c r="AA29" s="36"/>
    </row>
    <row r="30" spans="1:27" ht="82.5">
      <c r="A30" s="8">
        <v>26</v>
      </c>
      <c r="B30" s="1" t="s">
        <v>496</v>
      </c>
      <c r="C30" s="8" t="s">
        <v>447</v>
      </c>
      <c r="D30" s="11" t="s">
        <v>696</v>
      </c>
      <c r="E30" s="1" t="s">
        <v>458</v>
      </c>
      <c r="F30" s="94">
        <v>347306</v>
      </c>
      <c r="G30" s="94">
        <f t="shared" si="0"/>
        <v>0</v>
      </c>
      <c r="H30" s="94">
        <f t="shared" si="1"/>
        <v>347306</v>
      </c>
      <c r="I30" s="95">
        <f t="shared" si="2"/>
        <v>0</v>
      </c>
      <c r="J30" s="97" t="s">
        <v>460</v>
      </c>
      <c r="K30" s="69">
        <v>43615</v>
      </c>
      <c r="L30" s="1"/>
      <c r="M30" s="99" t="s">
        <v>457</v>
      </c>
      <c r="N30" s="74" t="s">
        <v>587</v>
      </c>
      <c r="O30" s="53"/>
      <c r="P30" s="36"/>
      <c r="Q30" s="36"/>
      <c r="R30" s="36"/>
      <c r="S30" s="36"/>
      <c r="T30" s="36">
        <v>347306</v>
      </c>
      <c r="U30" s="36"/>
      <c r="V30" s="36"/>
      <c r="W30" s="36"/>
      <c r="X30" s="36"/>
      <c r="Y30" s="36"/>
      <c r="Z30" s="36"/>
      <c r="AA30" s="36"/>
    </row>
    <row r="31" spans="1:27" ht="66">
      <c r="A31" s="8">
        <v>27</v>
      </c>
      <c r="B31" s="1" t="s">
        <v>552</v>
      </c>
      <c r="C31" s="8" t="s">
        <v>547</v>
      </c>
      <c r="D31" s="11" t="s">
        <v>548</v>
      </c>
      <c r="E31" s="1" t="s">
        <v>549</v>
      </c>
      <c r="F31" s="94">
        <v>93600</v>
      </c>
      <c r="G31" s="94">
        <f t="shared" si="0"/>
        <v>49680</v>
      </c>
      <c r="H31" s="94">
        <f t="shared" si="1"/>
        <v>49680</v>
      </c>
      <c r="I31" s="95">
        <f t="shared" si="2"/>
        <v>43920</v>
      </c>
      <c r="J31" s="97" t="s">
        <v>446</v>
      </c>
      <c r="K31" s="69"/>
      <c r="L31" s="1"/>
      <c r="M31" s="26" t="s">
        <v>121</v>
      </c>
      <c r="N31" s="74"/>
      <c r="O31" s="53"/>
      <c r="P31" s="36"/>
      <c r="Q31" s="36"/>
      <c r="R31" s="36"/>
      <c r="S31" s="36"/>
      <c r="T31" s="36"/>
      <c r="U31" s="36">
        <v>49680</v>
      </c>
      <c r="V31" s="36"/>
      <c r="W31" s="36"/>
      <c r="X31" s="36"/>
      <c r="Y31" s="36"/>
      <c r="Z31" s="36"/>
      <c r="AA31" s="36"/>
    </row>
    <row r="32" spans="1:27" ht="82.5">
      <c r="A32" s="8">
        <v>28</v>
      </c>
      <c r="B32" s="1" t="s">
        <v>552</v>
      </c>
      <c r="C32" s="8" t="s">
        <v>550</v>
      </c>
      <c r="D32" s="11" t="s">
        <v>697</v>
      </c>
      <c r="E32" s="1" t="s">
        <v>549</v>
      </c>
      <c r="F32" s="94">
        <v>1788</v>
      </c>
      <c r="G32" s="94">
        <f t="shared" si="0"/>
        <v>952</v>
      </c>
      <c r="H32" s="94">
        <f t="shared" si="1"/>
        <v>952</v>
      </c>
      <c r="I32" s="95">
        <f t="shared" si="2"/>
        <v>836</v>
      </c>
      <c r="J32" s="97" t="s">
        <v>446</v>
      </c>
      <c r="K32" s="69"/>
      <c r="L32" s="1"/>
      <c r="M32" s="26" t="s">
        <v>121</v>
      </c>
      <c r="N32" s="74"/>
      <c r="O32" s="53"/>
      <c r="P32" s="36"/>
      <c r="Q32" s="36"/>
      <c r="R32" s="36"/>
      <c r="S32" s="36"/>
      <c r="T32" s="36"/>
      <c r="U32" s="36">
        <v>952</v>
      </c>
      <c r="V32" s="36"/>
      <c r="W32" s="36"/>
      <c r="X32" s="36"/>
      <c r="Y32" s="36"/>
      <c r="Z32" s="36"/>
      <c r="AA32" s="36"/>
    </row>
    <row r="33" spans="1:27" ht="115.5">
      <c r="A33" s="8">
        <v>29</v>
      </c>
      <c r="B33" s="1" t="s">
        <v>453</v>
      </c>
      <c r="C33" s="8" t="s">
        <v>448</v>
      </c>
      <c r="D33" s="11" t="s">
        <v>636</v>
      </c>
      <c r="E33" s="1" t="s">
        <v>452</v>
      </c>
      <c r="F33" s="94">
        <v>843</v>
      </c>
      <c r="G33" s="94">
        <f t="shared" si="0"/>
        <v>0</v>
      </c>
      <c r="H33" s="94">
        <f t="shared" si="1"/>
        <v>843</v>
      </c>
      <c r="I33" s="95">
        <f t="shared" si="2"/>
        <v>0</v>
      </c>
      <c r="J33" s="97" t="s">
        <v>449</v>
      </c>
      <c r="K33" s="69"/>
      <c r="L33" s="1"/>
      <c r="M33" s="26" t="s">
        <v>121</v>
      </c>
      <c r="N33" s="74"/>
      <c r="O33" s="53"/>
      <c r="P33" s="36"/>
      <c r="Q33" s="36"/>
      <c r="R33" s="36">
        <v>843</v>
      </c>
      <c r="S33" s="36"/>
      <c r="T33" s="36"/>
      <c r="U33" s="36"/>
      <c r="V33" s="36"/>
      <c r="W33" s="36"/>
      <c r="X33" s="36"/>
      <c r="Y33" s="36"/>
      <c r="Z33" s="36"/>
      <c r="AA33" s="36"/>
    </row>
    <row r="34" spans="1:27" ht="115.5">
      <c r="A34" s="8">
        <v>30</v>
      </c>
      <c r="B34" s="1" t="s">
        <v>625</v>
      </c>
      <c r="C34" s="8" t="s">
        <v>448</v>
      </c>
      <c r="D34" s="11" t="s">
        <v>554</v>
      </c>
      <c r="E34" s="1" t="s">
        <v>556</v>
      </c>
      <c r="F34" s="94">
        <v>40000</v>
      </c>
      <c r="G34" s="94">
        <f t="shared" si="0"/>
        <v>0</v>
      </c>
      <c r="H34" s="94">
        <f t="shared" si="1"/>
        <v>0</v>
      </c>
      <c r="I34" s="95">
        <f t="shared" si="2"/>
        <v>40000</v>
      </c>
      <c r="J34" s="97">
        <v>1080731</v>
      </c>
      <c r="K34" s="69"/>
      <c r="L34" s="1"/>
      <c r="M34" s="26" t="s">
        <v>368</v>
      </c>
      <c r="N34" s="74"/>
      <c r="O34" s="53"/>
      <c r="P34" s="36"/>
      <c r="Q34" s="36"/>
      <c r="R34" s="36"/>
      <c r="S34" s="36"/>
      <c r="T34" s="36"/>
      <c r="U34" s="36"/>
      <c r="V34" s="36"/>
      <c r="W34" s="36"/>
      <c r="X34" s="36"/>
      <c r="Y34" s="36"/>
      <c r="Z34" s="36"/>
      <c r="AA34" s="36"/>
    </row>
    <row r="35" spans="1:27" ht="66">
      <c r="A35" s="8">
        <v>31</v>
      </c>
      <c r="B35" s="1" t="s">
        <v>561</v>
      </c>
      <c r="C35" s="8" t="s">
        <v>557</v>
      </c>
      <c r="D35" s="11" t="s">
        <v>558</v>
      </c>
      <c r="E35" s="1" t="s">
        <v>560</v>
      </c>
      <c r="F35" s="94">
        <v>5000</v>
      </c>
      <c r="G35" s="94">
        <f t="shared" si="0"/>
        <v>5000</v>
      </c>
      <c r="H35" s="94">
        <f t="shared" si="1"/>
        <v>5000</v>
      </c>
      <c r="I35" s="95">
        <f t="shared" si="2"/>
        <v>0</v>
      </c>
      <c r="J35" s="97" t="s">
        <v>559</v>
      </c>
      <c r="K35" s="69">
        <v>43626</v>
      </c>
      <c r="L35" s="1"/>
      <c r="M35" s="99" t="s">
        <v>121</v>
      </c>
      <c r="N35" s="74" t="s">
        <v>637</v>
      </c>
      <c r="O35" s="53"/>
      <c r="P35" s="36"/>
      <c r="Q35" s="36"/>
      <c r="R35" s="36"/>
      <c r="S35" s="36"/>
      <c r="T35" s="36"/>
      <c r="U35" s="36">
        <v>5000</v>
      </c>
      <c r="V35" s="36"/>
      <c r="W35" s="36"/>
      <c r="X35" s="36"/>
      <c r="Y35" s="36"/>
      <c r="Z35" s="36"/>
      <c r="AA35" s="36"/>
    </row>
    <row r="36" spans="1:27" ht="82.5">
      <c r="A36" s="8">
        <v>32</v>
      </c>
      <c r="B36" s="1" t="s">
        <v>463</v>
      </c>
      <c r="C36" s="8" t="s">
        <v>461</v>
      </c>
      <c r="D36" s="11" t="s">
        <v>500</v>
      </c>
      <c r="E36" s="1" t="s">
        <v>462</v>
      </c>
      <c r="F36" s="94">
        <v>30000</v>
      </c>
      <c r="G36" s="94">
        <f t="shared" si="0"/>
        <v>30000</v>
      </c>
      <c r="H36" s="94">
        <f t="shared" si="1"/>
        <v>30000</v>
      </c>
      <c r="I36" s="95">
        <f t="shared" si="2"/>
        <v>0</v>
      </c>
      <c r="J36" s="97" t="s">
        <v>79</v>
      </c>
      <c r="K36" s="69"/>
      <c r="L36" s="1"/>
      <c r="M36" s="99" t="s">
        <v>450</v>
      </c>
      <c r="N36" s="74"/>
      <c r="O36" s="53"/>
      <c r="P36" s="36"/>
      <c r="Q36" s="36"/>
      <c r="R36" s="36"/>
      <c r="S36" s="36"/>
      <c r="T36" s="36"/>
      <c r="U36" s="36">
        <v>30000</v>
      </c>
      <c r="V36" s="36"/>
      <c r="W36" s="36"/>
      <c r="X36" s="36"/>
      <c r="Y36" s="36"/>
      <c r="Z36" s="36"/>
      <c r="AA36" s="36"/>
    </row>
    <row r="37" spans="1:27" ht="66">
      <c r="A37" s="8">
        <v>33</v>
      </c>
      <c r="B37" s="1" t="s">
        <v>501</v>
      </c>
      <c r="C37" s="8" t="s">
        <v>486</v>
      </c>
      <c r="D37" s="11" t="s">
        <v>487</v>
      </c>
      <c r="E37" s="1" t="s">
        <v>488</v>
      </c>
      <c r="F37" s="94">
        <v>10000</v>
      </c>
      <c r="G37" s="94">
        <f t="shared" si="0"/>
        <v>0</v>
      </c>
      <c r="H37" s="94">
        <f t="shared" si="1"/>
        <v>10000</v>
      </c>
      <c r="I37" s="95">
        <f t="shared" si="2"/>
        <v>0</v>
      </c>
      <c r="J37" s="97" t="s">
        <v>482</v>
      </c>
      <c r="K37" s="69"/>
      <c r="L37" s="1"/>
      <c r="M37" s="99" t="s">
        <v>124</v>
      </c>
      <c r="N37" s="74"/>
      <c r="O37" s="53"/>
      <c r="P37" s="36"/>
      <c r="Q37" s="36"/>
      <c r="R37" s="36"/>
      <c r="S37" s="36"/>
      <c r="T37" s="36">
        <v>10000</v>
      </c>
      <c r="U37" s="36"/>
      <c r="V37" s="36"/>
      <c r="W37" s="36"/>
      <c r="X37" s="36"/>
      <c r="Y37" s="36"/>
      <c r="Z37" s="36"/>
      <c r="AA37" s="36"/>
    </row>
    <row r="38" spans="1:27" ht="181.5">
      <c r="A38" s="8">
        <v>34</v>
      </c>
      <c r="B38" s="1" t="s">
        <v>309</v>
      </c>
      <c r="C38" s="8" t="s">
        <v>310</v>
      </c>
      <c r="D38" s="11" t="s">
        <v>311</v>
      </c>
      <c r="E38" s="1" t="s">
        <v>312</v>
      </c>
      <c r="F38" s="94">
        <v>121</v>
      </c>
      <c r="G38" s="94">
        <f t="shared" si="0"/>
        <v>0</v>
      </c>
      <c r="H38" s="94">
        <f t="shared" si="1"/>
        <v>121</v>
      </c>
      <c r="I38" s="95">
        <f t="shared" si="2"/>
        <v>0</v>
      </c>
      <c r="J38" s="38" t="s">
        <v>59</v>
      </c>
      <c r="K38" s="69">
        <v>43550</v>
      </c>
      <c r="L38" s="1" t="s">
        <v>683</v>
      </c>
      <c r="M38" s="26" t="s">
        <v>122</v>
      </c>
      <c r="N38" s="26" t="s">
        <v>314</v>
      </c>
      <c r="O38" s="53"/>
      <c r="P38" s="36"/>
      <c r="Q38" s="36"/>
      <c r="R38" s="36">
        <v>121</v>
      </c>
      <c r="S38" s="36"/>
      <c r="T38" s="36"/>
      <c r="U38" s="36"/>
      <c r="V38" s="36"/>
      <c r="W38" s="36"/>
      <c r="X38" s="36"/>
      <c r="Y38" s="36"/>
      <c r="Z38" s="36"/>
      <c r="AA38" s="36"/>
    </row>
    <row r="39" spans="1:30" ht="82.5">
      <c r="A39" s="8">
        <v>35</v>
      </c>
      <c r="B39" s="1" t="s">
        <v>522</v>
      </c>
      <c r="C39" s="8" t="s">
        <v>523</v>
      </c>
      <c r="D39" s="11" t="s">
        <v>519</v>
      </c>
      <c r="E39" s="1" t="s">
        <v>520</v>
      </c>
      <c r="F39" s="94">
        <v>51795</v>
      </c>
      <c r="G39" s="94">
        <f t="shared" si="0"/>
        <v>0</v>
      </c>
      <c r="H39" s="94">
        <f t="shared" si="1"/>
        <v>51795</v>
      </c>
      <c r="I39" s="95">
        <f t="shared" si="2"/>
        <v>0</v>
      </c>
      <c r="J39" s="38" t="s">
        <v>521</v>
      </c>
      <c r="K39" s="69"/>
      <c r="L39" s="1"/>
      <c r="M39" s="26" t="s">
        <v>57</v>
      </c>
      <c r="N39" s="26"/>
      <c r="O39" s="53"/>
      <c r="P39" s="36"/>
      <c r="Q39" s="36"/>
      <c r="R39" s="36"/>
      <c r="S39" s="36"/>
      <c r="T39" s="36">
        <v>51795</v>
      </c>
      <c r="U39" s="36"/>
      <c r="V39" s="36"/>
      <c r="W39" s="36"/>
      <c r="X39" s="36"/>
      <c r="Y39" s="36"/>
      <c r="Z39" s="36"/>
      <c r="AA39" s="36"/>
      <c r="AB39" s="68"/>
      <c r="AC39" s="86"/>
      <c r="AD39" s="86"/>
    </row>
    <row r="40" spans="1:27" ht="82.5">
      <c r="A40" s="8">
        <v>36</v>
      </c>
      <c r="B40" s="1" t="s">
        <v>503</v>
      </c>
      <c r="C40" s="8" t="s">
        <v>316</v>
      </c>
      <c r="D40" s="11" t="s">
        <v>317</v>
      </c>
      <c r="E40" s="1" t="s">
        <v>589</v>
      </c>
      <c r="F40" s="94">
        <f>10800+15600+2800</f>
        <v>29200</v>
      </c>
      <c r="G40" s="94">
        <f t="shared" si="0"/>
        <v>20000</v>
      </c>
      <c r="H40" s="94">
        <f t="shared" si="1"/>
        <v>24200</v>
      </c>
      <c r="I40" s="95">
        <f t="shared" si="2"/>
        <v>5000</v>
      </c>
      <c r="J40" s="38" t="s">
        <v>103</v>
      </c>
      <c r="K40" s="69"/>
      <c r="L40" s="1"/>
      <c r="M40" s="26" t="s">
        <v>125</v>
      </c>
      <c r="N40" s="26"/>
      <c r="O40" s="53"/>
      <c r="P40" s="36"/>
      <c r="Q40" s="36"/>
      <c r="R40" s="36"/>
      <c r="S40" s="36">
        <v>4200</v>
      </c>
      <c r="T40" s="36"/>
      <c r="U40" s="36">
        <v>20000</v>
      </c>
      <c r="V40" s="36"/>
      <c r="W40" s="36"/>
      <c r="X40" s="36"/>
      <c r="Y40" s="36"/>
      <c r="Z40" s="36"/>
      <c r="AA40" s="36"/>
    </row>
    <row r="41" spans="1:34" ht="82.5">
      <c r="A41" s="8">
        <v>37</v>
      </c>
      <c r="B41" s="1" t="s">
        <v>102</v>
      </c>
      <c r="C41" s="8" t="s">
        <v>38</v>
      </c>
      <c r="D41" s="11" t="s">
        <v>39</v>
      </c>
      <c r="E41" s="1" t="s">
        <v>589</v>
      </c>
      <c r="F41" s="94">
        <f>76558+AC41+AD41+AE41+AF41+AG41+AH41</f>
        <v>1559264</v>
      </c>
      <c r="G41" s="94">
        <f t="shared" si="0"/>
        <v>258790</v>
      </c>
      <c r="H41" s="94">
        <f t="shared" si="1"/>
        <v>1476309</v>
      </c>
      <c r="I41" s="95">
        <f t="shared" si="2"/>
        <v>82955</v>
      </c>
      <c r="J41" s="38" t="s">
        <v>103</v>
      </c>
      <c r="K41" s="69"/>
      <c r="L41" s="1" t="s">
        <v>588</v>
      </c>
      <c r="M41" s="26" t="s">
        <v>125</v>
      </c>
      <c r="N41" s="26"/>
      <c r="O41" s="53"/>
      <c r="P41" s="36">
        <v>274127</v>
      </c>
      <c r="Q41" s="36">
        <v>235848</v>
      </c>
      <c r="R41" s="36">
        <f>197569+38279</f>
        <v>235848</v>
      </c>
      <c r="S41" s="36">
        <v>235848</v>
      </c>
      <c r="T41" s="36">
        <v>235848</v>
      </c>
      <c r="U41" s="36">
        <v>258790</v>
      </c>
      <c r="V41" s="36"/>
      <c r="W41" s="36"/>
      <c r="X41" s="36"/>
      <c r="Y41" s="36"/>
      <c r="Z41" s="36"/>
      <c r="AA41" s="36"/>
      <c r="AB41" s="82">
        <v>274127</v>
      </c>
      <c r="AC41" s="83">
        <v>235848</v>
      </c>
      <c r="AD41" s="83">
        <v>235848</v>
      </c>
      <c r="AE41" s="83">
        <v>235848</v>
      </c>
      <c r="AF41" s="83">
        <v>244328</v>
      </c>
      <c r="AG41" s="83">
        <v>272785</v>
      </c>
      <c r="AH41" s="81">
        <v>258049</v>
      </c>
    </row>
    <row r="42" spans="1:31" ht="82.5">
      <c r="A42" s="8">
        <v>38</v>
      </c>
      <c r="B42" s="1" t="s">
        <v>102</v>
      </c>
      <c r="C42" s="8" t="s">
        <v>221</v>
      </c>
      <c r="D42" s="11" t="s">
        <v>325</v>
      </c>
      <c r="E42" s="1" t="s">
        <v>562</v>
      </c>
      <c r="F42" s="94">
        <f>618440+647820</f>
        <v>1266260</v>
      </c>
      <c r="G42" s="94">
        <f t="shared" si="0"/>
        <v>1166260</v>
      </c>
      <c r="H42" s="94">
        <f t="shared" si="1"/>
        <v>1166260</v>
      </c>
      <c r="I42" s="95">
        <f t="shared" si="2"/>
        <v>100000</v>
      </c>
      <c r="J42" s="38" t="s">
        <v>103</v>
      </c>
      <c r="K42" s="69"/>
      <c r="L42" s="1"/>
      <c r="M42" s="26" t="s">
        <v>125</v>
      </c>
      <c r="N42" s="26"/>
      <c r="O42" s="53"/>
      <c r="P42" s="36"/>
      <c r="Q42" s="36"/>
      <c r="R42" s="36"/>
      <c r="S42" s="36"/>
      <c r="T42" s="36"/>
      <c r="U42" s="36">
        <v>1166260</v>
      </c>
      <c r="V42" s="36"/>
      <c r="W42" s="36"/>
      <c r="X42" s="36"/>
      <c r="Y42" s="36"/>
      <c r="Z42" s="36"/>
      <c r="AA42" s="36"/>
      <c r="AB42" s="82"/>
      <c r="AC42" s="83"/>
      <c r="AD42" s="83"/>
      <c r="AE42" s="84"/>
    </row>
    <row r="43" spans="1:30" ht="82.5">
      <c r="A43" s="8">
        <v>39</v>
      </c>
      <c r="B43" s="1" t="s">
        <v>172</v>
      </c>
      <c r="C43" s="8" t="s">
        <v>40</v>
      </c>
      <c r="D43" s="11" t="s">
        <v>41</v>
      </c>
      <c r="E43" s="1" t="s">
        <v>562</v>
      </c>
      <c r="F43" s="94">
        <f>SUM(AB43:AD43)</f>
        <v>300000</v>
      </c>
      <c r="G43" s="94">
        <f t="shared" si="0"/>
        <v>0</v>
      </c>
      <c r="H43" s="94">
        <f t="shared" si="1"/>
        <v>210343</v>
      </c>
      <c r="I43" s="95">
        <f t="shared" si="2"/>
        <v>89657</v>
      </c>
      <c r="J43" s="38" t="s">
        <v>103</v>
      </c>
      <c r="K43" s="69"/>
      <c r="L43" s="1"/>
      <c r="M43" s="26" t="s">
        <v>125</v>
      </c>
      <c r="N43" s="26"/>
      <c r="O43" s="53"/>
      <c r="P43" s="36">
        <v>0</v>
      </c>
      <c r="Q43" s="36"/>
      <c r="R43" s="36">
        <v>210343</v>
      </c>
      <c r="S43" s="36"/>
      <c r="T43" s="36"/>
      <c r="U43" s="36"/>
      <c r="V43" s="36"/>
      <c r="W43" s="36"/>
      <c r="X43" s="36"/>
      <c r="Y43" s="36"/>
      <c r="Z43" s="36"/>
      <c r="AA43" s="36"/>
      <c r="AB43" s="85"/>
      <c r="AC43" s="83">
        <v>300000</v>
      </c>
      <c r="AD43" s="4"/>
    </row>
    <row r="44" spans="1:34" ht="82.5">
      <c r="A44" s="8">
        <v>40</v>
      </c>
      <c r="B44" s="1" t="s">
        <v>208</v>
      </c>
      <c r="C44" s="8" t="s">
        <v>42</v>
      </c>
      <c r="D44" s="11" t="s">
        <v>43</v>
      </c>
      <c r="E44" s="1" t="s">
        <v>589</v>
      </c>
      <c r="F44" s="94">
        <f>SUM(AB44:AH44)</f>
        <v>564900</v>
      </c>
      <c r="G44" s="94">
        <f t="shared" si="0"/>
        <v>242525</v>
      </c>
      <c r="H44" s="94">
        <f t="shared" si="1"/>
        <v>491900</v>
      </c>
      <c r="I44" s="95">
        <f t="shared" si="2"/>
        <v>73000</v>
      </c>
      <c r="J44" s="38" t="s">
        <v>103</v>
      </c>
      <c r="K44" s="69"/>
      <c r="L44" s="1" t="s">
        <v>604</v>
      </c>
      <c r="M44" s="26" t="s">
        <v>125</v>
      </c>
      <c r="N44" s="26" t="s">
        <v>335</v>
      </c>
      <c r="O44" s="53"/>
      <c r="P44" s="36">
        <v>249375</v>
      </c>
      <c r="Q44" s="36"/>
      <c r="R44" s="36"/>
      <c r="S44" s="36"/>
      <c r="T44" s="36"/>
      <c r="U44" s="36">
        <v>242525</v>
      </c>
      <c r="V44" s="36"/>
      <c r="W44" s="36"/>
      <c r="X44" s="36"/>
      <c r="Y44" s="36"/>
      <c r="Z44" s="36"/>
      <c r="AA44" s="36"/>
      <c r="AB44" s="34">
        <v>249375</v>
      </c>
      <c r="AC44" s="4"/>
      <c r="AD44" s="4"/>
      <c r="AG44" s="81">
        <v>73000</v>
      </c>
      <c r="AH44" s="81">
        <v>242525</v>
      </c>
    </row>
    <row r="45" spans="1:30" ht="115.5">
      <c r="A45" s="8">
        <v>41</v>
      </c>
      <c r="B45" s="1" t="s">
        <v>652</v>
      </c>
      <c r="C45" s="8" t="s">
        <v>648</v>
      </c>
      <c r="D45" s="11" t="s">
        <v>649</v>
      </c>
      <c r="E45" s="1" t="s">
        <v>650</v>
      </c>
      <c r="F45" s="94">
        <v>2050</v>
      </c>
      <c r="G45" s="94">
        <f t="shared" si="0"/>
        <v>2050</v>
      </c>
      <c r="H45" s="94">
        <f t="shared" si="1"/>
        <v>2050</v>
      </c>
      <c r="I45" s="95">
        <f t="shared" si="2"/>
        <v>0</v>
      </c>
      <c r="J45" s="38" t="s">
        <v>651</v>
      </c>
      <c r="K45" s="69"/>
      <c r="L45" s="1"/>
      <c r="M45" s="99" t="s">
        <v>122</v>
      </c>
      <c r="N45" s="26"/>
      <c r="O45" s="53"/>
      <c r="P45" s="36"/>
      <c r="Q45" s="36"/>
      <c r="R45" s="36"/>
      <c r="S45" s="36"/>
      <c r="T45" s="36"/>
      <c r="U45" s="36">
        <v>2050</v>
      </c>
      <c r="V45" s="36"/>
      <c r="W45" s="36"/>
      <c r="X45" s="36"/>
      <c r="Y45" s="36"/>
      <c r="Z45" s="36"/>
      <c r="AA45" s="36"/>
      <c r="AB45" s="68"/>
      <c r="AC45" s="86"/>
      <c r="AD45" s="86"/>
    </row>
    <row r="46" spans="1:30" ht="82.5">
      <c r="A46" s="8">
        <v>42</v>
      </c>
      <c r="B46" s="1" t="s">
        <v>432</v>
      </c>
      <c r="C46" s="8" t="s">
        <v>336</v>
      </c>
      <c r="D46" s="11" t="s">
        <v>337</v>
      </c>
      <c r="E46" s="1" t="s">
        <v>338</v>
      </c>
      <c r="F46" s="94">
        <v>34344</v>
      </c>
      <c r="G46" s="94">
        <f t="shared" si="0"/>
        <v>0</v>
      </c>
      <c r="H46" s="94">
        <f t="shared" si="1"/>
        <v>34344</v>
      </c>
      <c r="I46" s="95">
        <f t="shared" si="2"/>
        <v>0</v>
      </c>
      <c r="J46" s="38" t="s">
        <v>103</v>
      </c>
      <c r="K46" s="69">
        <v>43592</v>
      </c>
      <c r="L46" s="1"/>
      <c r="M46" s="26" t="s">
        <v>57</v>
      </c>
      <c r="N46" s="26" t="s">
        <v>538</v>
      </c>
      <c r="O46" s="53"/>
      <c r="P46" s="36"/>
      <c r="Q46" s="36"/>
      <c r="R46" s="36"/>
      <c r="S46" s="36"/>
      <c r="T46" s="36">
        <v>34344</v>
      </c>
      <c r="U46" s="36"/>
      <c r="V46" s="36"/>
      <c r="W46" s="36"/>
      <c r="X46" s="36"/>
      <c r="Y46" s="36"/>
      <c r="Z46" s="36"/>
      <c r="AA46" s="36"/>
      <c r="AB46" s="68"/>
      <c r="AC46" s="86"/>
      <c r="AD46" s="86"/>
    </row>
    <row r="47" spans="1:30" ht="115.5">
      <c r="A47" s="8">
        <v>43</v>
      </c>
      <c r="B47" s="1" t="s">
        <v>684</v>
      </c>
      <c r="C47" s="8" t="s">
        <v>653</v>
      </c>
      <c r="D47" s="11" t="s">
        <v>654</v>
      </c>
      <c r="E47" s="1" t="s">
        <v>655</v>
      </c>
      <c r="F47" s="94">
        <v>6000</v>
      </c>
      <c r="G47" s="94">
        <f t="shared" si="0"/>
        <v>6000</v>
      </c>
      <c r="H47" s="94">
        <f t="shared" si="1"/>
        <v>6000</v>
      </c>
      <c r="I47" s="95">
        <f t="shared" si="2"/>
        <v>0</v>
      </c>
      <c r="J47" s="38" t="s">
        <v>103</v>
      </c>
      <c r="K47" s="69"/>
      <c r="L47" s="1"/>
      <c r="M47" s="99" t="s">
        <v>125</v>
      </c>
      <c r="N47" s="26"/>
      <c r="O47" s="53"/>
      <c r="P47" s="36"/>
      <c r="Q47" s="36"/>
      <c r="R47" s="36"/>
      <c r="S47" s="36"/>
      <c r="T47" s="36"/>
      <c r="U47" s="36">
        <v>6000</v>
      </c>
      <c r="V47" s="36"/>
      <c r="W47" s="36"/>
      <c r="X47" s="36"/>
      <c r="Y47" s="36"/>
      <c r="Z47" s="36"/>
      <c r="AA47" s="36"/>
      <c r="AB47" s="68"/>
      <c r="AC47" s="86"/>
      <c r="AD47" s="86"/>
    </row>
    <row r="48" spans="1:30" ht="99">
      <c r="A48" s="8">
        <v>44</v>
      </c>
      <c r="B48" s="1" t="s">
        <v>605</v>
      </c>
      <c r="C48" s="8" t="s">
        <v>518</v>
      </c>
      <c r="D48" s="11" t="s">
        <v>524</v>
      </c>
      <c r="E48" s="1" t="s">
        <v>525</v>
      </c>
      <c r="F48" s="94">
        <v>2000</v>
      </c>
      <c r="G48" s="94">
        <f t="shared" si="0"/>
        <v>0</v>
      </c>
      <c r="H48" s="94">
        <f t="shared" si="1"/>
        <v>2000</v>
      </c>
      <c r="I48" s="95">
        <f t="shared" si="2"/>
        <v>0</v>
      </c>
      <c r="J48" s="38">
        <v>10803</v>
      </c>
      <c r="K48" s="69"/>
      <c r="L48" s="1"/>
      <c r="M48" s="99" t="s">
        <v>345</v>
      </c>
      <c r="N48" s="26"/>
      <c r="O48" s="53"/>
      <c r="P48" s="36"/>
      <c r="Q48" s="36"/>
      <c r="R48" s="36"/>
      <c r="S48" s="36"/>
      <c r="T48" s="36">
        <v>2000</v>
      </c>
      <c r="U48" s="36"/>
      <c r="V48" s="36"/>
      <c r="W48" s="36"/>
      <c r="X48" s="36"/>
      <c r="Y48" s="36"/>
      <c r="Z48" s="36"/>
      <c r="AA48" s="36"/>
      <c r="AB48" s="68"/>
      <c r="AC48" s="86"/>
      <c r="AD48" s="86"/>
    </row>
    <row r="49" spans="1:30" ht="99">
      <c r="A49" s="8">
        <v>45</v>
      </c>
      <c r="B49" s="1" t="s">
        <v>659</v>
      </c>
      <c r="C49" s="8" t="s">
        <v>518</v>
      </c>
      <c r="D49" s="11" t="s">
        <v>656</v>
      </c>
      <c r="E49" s="1" t="s">
        <v>657</v>
      </c>
      <c r="F49" s="94">
        <v>5800</v>
      </c>
      <c r="G49" s="94">
        <f t="shared" si="0"/>
        <v>5800</v>
      </c>
      <c r="H49" s="94">
        <f t="shared" si="1"/>
        <v>5800</v>
      </c>
      <c r="I49" s="95">
        <f t="shared" si="2"/>
        <v>0</v>
      </c>
      <c r="J49" s="97" t="s">
        <v>658</v>
      </c>
      <c r="K49" s="69"/>
      <c r="L49" s="1"/>
      <c r="M49" s="99" t="s">
        <v>345</v>
      </c>
      <c r="N49" s="26"/>
      <c r="O49" s="53"/>
      <c r="P49" s="36"/>
      <c r="Q49" s="36"/>
      <c r="R49" s="36"/>
      <c r="S49" s="36"/>
      <c r="T49" s="36"/>
      <c r="U49" s="36">
        <v>5800</v>
      </c>
      <c r="V49" s="36"/>
      <c r="W49" s="36"/>
      <c r="X49" s="36"/>
      <c r="Y49" s="36"/>
      <c r="Z49" s="36"/>
      <c r="AA49" s="36"/>
      <c r="AB49" s="68"/>
      <c r="AC49" s="86"/>
      <c r="AD49" s="86"/>
    </row>
    <row r="50" spans="1:30" ht="99">
      <c r="A50" s="8">
        <v>46</v>
      </c>
      <c r="B50" s="1" t="s">
        <v>505</v>
      </c>
      <c r="C50" s="8" t="s">
        <v>341</v>
      </c>
      <c r="D50" s="11" t="s">
        <v>342</v>
      </c>
      <c r="E50" s="1" t="s">
        <v>343</v>
      </c>
      <c r="F50" s="94">
        <v>16800</v>
      </c>
      <c r="G50" s="94">
        <f t="shared" si="0"/>
        <v>0</v>
      </c>
      <c r="H50" s="94">
        <f t="shared" si="1"/>
        <v>16800</v>
      </c>
      <c r="I50" s="95">
        <f t="shared" si="2"/>
        <v>0</v>
      </c>
      <c r="J50" s="38" t="s">
        <v>344</v>
      </c>
      <c r="K50" s="69">
        <v>43538</v>
      </c>
      <c r="L50" s="1"/>
      <c r="M50" s="26" t="s">
        <v>345</v>
      </c>
      <c r="N50" s="26" t="s">
        <v>346</v>
      </c>
      <c r="O50" s="53"/>
      <c r="P50" s="36"/>
      <c r="Q50" s="36"/>
      <c r="R50" s="36">
        <v>16800</v>
      </c>
      <c r="S50" s="36"/>
      <c r="T50" s="36"/>
      <c r="U50" s="36"/>
      <c r="V50" s="36"/>
      <c r="W50" s="36"/>
      <c r="X50" s="36"/>
      <c r="Y50" s="36"/>
      <c r="Z50" s="36"/>
      <c r="AA50" s="36"/>
      <c r="AB50" s="68"/>
      <c r="AC50" s="86"/>
      <c r="AD50" s="86"/>
    </row>
    <row r="51" spans="1:27" ht="148.5">
      <c r="A51" s="8">
        <v>47</v>
      </c>
      <c r="B51" s="1" t="s">
        <v>105</v>
      </c>
      <c r="C51" s="8" t="s">
        <v>31</v>
      </c>
      <c r="D51" s="1" t="s">
        <v>176</v>
      </c>
      <c r="E51" s="1" t="s">
        <v>606</v>
      </c>
      <c r="F51" s="94">
        <v>3681871</v>
      </c>
      <c r="G51" s="94">
        <f t="shared" si="0"/>
        <v>0</v>
      </c>
      <c r="H51" s="94">
        <f t="shared" si="1"/>
        <v>3681871</v>
      </c>
      <c r="I51" s="95">
        <f t="shared" si="2"/>
        <v>0</v>
      </c>
      <c r="J51" s="38">
        <v>1071231</v>
      </c>
      <c r="K51" s="69">
        <v>43599</v>
      </c>
      <c r="L51" s="1" t="s">
        <v>104</v>
      </c>
      <c r="M51" s="26" t="s">
        <v>57</v>
      </c>
      <c r="N51" s="26"/>
      <c r="O51" s="53" t="s">
        <v>144</v>
      </c>
      <c r="P51" s="36">
        <v>37122</v>
      </c>
      <c r="Q51" s="36"/>
      <c r="R51" s="36">
        <v>25079</v>
      </c>
      <c r="S51" s="36"/>
      <c r="T51" s="36">
        <v>3619670</v>
      </c>
      <c r="U51" s="36"/>
      <c r="V51" s="36"/>
      <c r="W51" s="36"/>
      <c r="X51" s="36"/>
      <c r="Y51" s="36"/>
      <c r="Z51" s="36"/>
      <c r="AA51" s="36"/>
    </row>
    <row r="52" spans="1:27" ht="99">
      <c r="A52" s="8">
        <v>48</v>
      </c>
      <c r="B52" s="1" t="s">
        <v>506</v>
      </c>
      <c r="C52" s="8" t="s">
        <v>32</v>
      </c>
      <c r="D52" s="1" t="s">
        <v>106</v>
      </c>
      <c r="E52" s="1" t="s">
        <v>607</v>
      </c>
      <c r="F52" s="94">
        <v>4600</v>
      </c>
      <c r="G52" s="94">
        <f t="shared" si="0"/>
        <v>0</v>
      </c>
      <c r="H52" s="94">
        <f t="shared" si="1"/>
        <v>4600</v>
      </c>
      <c r="I52" s="95">
        <f t="shared" si="2"/>
        <v>0</v>
      </c>
      <c r="J52" s="38">
        <v>1071231</v>
      </c>
      <c r="K52" s="69"/>
      <c r="L52" s="1" t="s">
        <v>700</v>
      </c>
      <c r="M52" s="26" t="s">
        <v>191</v>
      </c>
      <c r="N52" s="26"/>
      <c r="O52" s="53"/>
      <c r="P52" s="36">
        <v>0</v>
      </c>
      <c r="Q52" s="36">
        <v>4600</v>
      </c>
      <c r="R52" s="36"/>
      <c r="S52" s="36"/>
      <c r="T52" s="36"/>
      <c r="U52" s="36"/>
      <c r="V52" s="36"/>
      <c r="W52" s="36"/>
      <c r="X52" s="36"/>
      <c r="Y52" s="36"/>
      <c r="Z52" s="36"/>
      <c r="AA52" s="36"/>
    </row>
    <row r="53" spans="1:27" ht="99">
      <c r="A53" s="8">
        <v>49</v>
      </c>
      <c r="B53" s="1" t="s">
        <v>109</v>
      </c>
      <c r="C53" s="8" t="s">
        <v>33</v>
      </c>
      <c r="D53" s="1" t="s">
        <v>34</v>
      </c>
      <c r="E53" s="1" t="s">
        <v>166</v>
      </c>
      <c r="F53" s="94">
        <v>69968</v>
      </c>
      <c r="G53" s="94">
        <f t="shared" si="0"/>
        <v>0</v>
      </c>
      <c r="H53" s="94">
        <f t="shared" si="1"/>
        <v>69968</v>
      </c>
      <c r="I53" s="95">
        <f t="shared" si="2"/>
        <v>0</v>
      </c>
      <c r="J53" s="38">
        <v>1071231</v>
      </c>
      <c r="K53" s="69"/>
      <c r="L53" s="1" t="s">
        <v>107</v>
      </c>
      <c r="M53" s="26" t="s">
        <v>126</v>
      </c>
      <c r="N53" s="26"/>
      <c r="O53" s="53"/>
      <c r="P53" s="36">
        <v>69968</v>
      </c>
      <c r="Q53" s="36"/>
      <c r="R53" s="36"/>
      <c r="S53" s="36"/>
      <c r="T53" s="36"/>
      <c r="U53" s="36"/>
      <c r="V53" s="36"/>
      <c r="W53" s="36"/>
      <c r="X53" s="36"/>
      <c r="Y53" s="36"/>
      <c r="Z53" s="36"/>
      <c r="AA53" s="36"/>
    </row>
    <row r="54" spans="1:27" ht="115.5">
      <c r="A54" s="8">
        <v>50</v>
      </c>
      <c r="B54" s="1" t="s">
        <v>507</v>
      </c>
      <c r="C54" s="8" t="s">
        <v>490</v>
      </c>
      <c r="D54" s="1" t="s">
        <v>491</v>
      </c>
      <c r="E54" s="1" t="s">
        <v>492</v>
      </c>
      <c r="F54" s="94">
        <v>804500</v>
      </c>
      <c r="G54" s="94">
        <f t="shared" si="0"/>
        <v>0</v>
      </c>
      <c r="H54" s="94">
        <f t="shared" si="1"/>
        <v>804500</v>
      </c>
      <c r="I54" s="95">
        <f t="shared" si="2"/>
        <v>0</v>
      </c>
      <c r="J54" s="38" t="s">
        <v>482</v>
      </c>
      <c r="K54" s="69"/>
      <c r="L54" s="1"/>
      <c r="M54" s="26" t="s">
        <v>191</v>
      </c>
      <c r="N54" s="26"/>
      <c r="O54" s="53"/>
      <c r="P54" s="36"/>
      <c r="Q54" s="36"/>
      <c r="R54" s="36"/>
      <c r="S54" s="36"/>
      <c r="T54" s="36">
        <v>804500</v>
      </c>
      <c r="U54" s="36"/>
      <c r="V54" s="36"/>
      <c r="W54" s="36"/>
      <c r="X54" s="36"/>
      <c r="Y54" s="36"/>
      <c r="Z54" s="36"/>
      <c r="AA54" s="36"/>
    </row>
    <row r="55" spans="1:27" ht="115.5">
      <c r="A55" s="8">
        <v>51</v>
      </c>
      <c r="B55" s="1" t="s">
        <v>685</v>
      </c>
      <c r="C55" s="8" t="s">
        <v>490</v>
      </c>
      <c r="D55" s="1" t="s">
        <v>660</v>
      </c>
      <c r="E55" s="1" t="s">
        <v>663</v>
      </c>
      <c r="F55" s="94">
        <v>3200</v>
      </c>
      <c r="G55" s="94">
        <f t="shared" si="0"/>
        <v>3200</v>
      </c>
      <c r="H55" s="94">
        <f t="shared" si="1"/>
        <v>3200</v>
      </c>
      <c r="I55" s="95">
        <f t="shared" si="2"/>
        <v>0</v>
      </c>
      <c r="J55" s="97" t="s">
        <v>661</v>
      </c>
      <c r="K55" s="69"/>
      <c r="L55" s="1"/>
      <c r="M55" s="99" t="s">
        <v>662</v>
      </c>
      <c r="N55" s="26"/>
      <c r="O55" s="53"/>
      <c r="P55" s="36"/>
      <c r="Q55" s="36"/>
      <c r="R55" s="36"/>
      <c r="S55" s="36"/>
      <c r="T55" s="36"/>
      <c r="U55" s="36">
        <v>3200</v>
      </c>
      <c r="V55" s="36"/>
      <c r="W55" s="36"/>
      <c r="X55" s="36"/>
      <c r="Y55" s="36"/>
      <c r="Z55" s="36"/>
      <c r="AA55" s="36"/>
    </row>
    <row r="56" spans="1:27" ht="99">
      <c r="A56" s="8">
        <v>52</v>
      </c>
      <c r="B56" s="1" t="s">
        <v>364</v>
      </c>
      <c r="C56" s="8" t="s">
        <v>365</v>
      </c>
      <c r="D56" s="1" t="s">
        <v>366</v>
      </c>
      <c r="E56" s="1" t="s">
        <v>367</v>
      </c>
      <c r="F56" s="94">
        <v>7000</v>
      </c>
      <c r="G56" s="94">
        <f t="shared" si="0"/>
        <v>0</v>
      </c>
      <c r="H56" s="94">
        <f t="shared" si="1"/>
        <v>7000</v>
      </c>
      <c r="I56" s="95">
        <f t="shared" si="2"/>
        <v>0</v>
      </c>
      <c r="J56" s="38">
        <v>10802</v>
      </c>
      <c r="K56" s="69"/>
      <c r="L56" s="1"/>
      <c r="M56" s="26" t="s">
        <v>368</v>
      </c>
      <c r="N56" s="26"/>
      <c r="O56" s="53"/>
      <c r="P56" s="36"/>
      <c r="Q56" s="36"/>
      <c r="R56" s="36"/>
      <c r="S56" s="36">
        <v>7000</v>
      </c>
      <c r="T56" s="36"/>
      <c r="U56" s="36"/>
      <c r="V56" s="36"/>
      <c r="W56" s="36"/>
      <c r="X56" s="36"/>
      <c r="Y56" s="36"/>
      <c r="Z56" s="36"/>
      <c r="AA56" s="36"/>
    </row>
    <row r="57" spans="1:27" ht="66">
      <c r="A57" s="8">
        <v>53</v>
      </c>
      <c r="B57" s="1" t="s">
        <v>565</v>
      </c>
      <c r="C57" s="8" t="s">
        <v>563</v>
      </c>
      <c r="D57" s="1" t="s">
        <v>564</v>
      </c>
      <c r="E57" s="1" t="s">
        <v>566</v>
      </c>
      <c r="F57" s="94">
        <v>1150</v>
      </c>
      <c r="G57" s="94">
        <f t="shared" si="0"/>
        <v>0</v>
      </c>
      <c r="H57" s="94">
        <f t="shared" si="1"/>
        <v>1150</v>
      </c>
      <c r="I57" s="95">
        <f t="shared" si="2"/>
        <v>0</v>
      </c>
      <c r="J57" s="38">
        <v>1080731</v>
      </c>
      <c r="K57" s="69"/>
      <c r="L57" s="1"/>
      <c r="M57" s="99" t="s">
        <v>567</v>
      </c>
      <c r="N57" s="26"/>
      <c r="O57" s="53"/>
      <c r="P57" s="36"/>
      <c r="Q57" s="36"/>
      <c r="R57" s="36"/>
      <c r="S57" s="36"/>
      <c r="T57" s="36">
        <v>1150</v>
      </c>
      <c r="U57" s="36"/>
      <c r="V57" s="36"/>
      <c r="W57" s="36"/>
      <c r="X57" s="36"/>
      <c r="Y57" s="36"/>
      <c r="Z57" s="36"/>
      <c r="AA57" s="36"/>
    </row>
    <row r="58" spans="1:27" ht="66">
      <c r="A58" s="8">
        <v>54</v>
      </c>
      <c r="B58" s="138" t="s">
        <v>508</v>
      </c>
      <c r="C58" s="140" t="s">
        <v>370</v>
      </c>
      <c r="D58" s="1" t="s">
        <v>665</v>
      </c>
      <c r="E58" s="1" t="s">
        <v>372</v>
      </c>
      <c r="F58" s="94">
        <v>93683</v>
      </c>
      <c r="G58" s="94">
        <f t="shared" si="0"/>
        <v>0</v>
      </c>
      <c r="H58" s="94">
        <f t="shared" si="1"/>
        <v>93683</v>
      </c>
      <c r="I58" s="95">
        <f t="shared" si="2"/>
        <v>0</v>
      </c>
      <c r="J58" s="38" t="s">
        <v>373</v>
      </c>
      <c r="K58" s="69"/>
      <c r="L58" s="1"/>
      <c r="M58" s="26" t="s">
        <v>191</v>
      </c>
      <c r="N58" s="26"/>
      <c r="O58" s="53"/>
      <c r="P58" s="36"/>
      <c r="Q58" s="36"/>
      <c r="R58" s="36"/>
      <c r="S58" s="36">
        <v>93683</v>
      </c>
      <c r="T58" s="36"/>
      <c r="U58" s="36"/>
      <c r="V58" s="36"/>
      <c r="W58" s="36"/>
      <c r="X58" s="36"/>
      <c r="Y58" s="36"/>
      <c r="Z58" s="36"/>
      <c r="AA58" s="36"/>
    </row>
    <row r="59" spans="1:27" ht="49.5">
      <c r="A59" s="8">
        <v>55</v>
      </c>
      <c r="B59" s="139"/>
      <c r="C59" s="141"/>
      <c r="D59" s="1" t="s">
        <v>666</v>
      </c>
      <c r="E59" s="1" t="s">
        <v>664</v>
      </c>
      <c r="F59" s="94">
        <v>24167</v>
      </c>
      <c r="G59" s="94">
        <f t="shared" si="0"/>
        <v>24167</v>
      </c>
      <c r="H59" s="94">
        <f t="shared" si="1"/>
        <v>24167</v>
      </c>
      <c r="I59" s="95">
        <f t="shared" si="2"/>
        <v>0</v>
      </c>
      <c r="J59" s="38">
        <v>10802</v>
      </c>
      <c r="K59" s="69"/>
      <c r="L59" s="1"/>
      <c r="M59" s="99" t="s">
        <v>191</v>
      </c>
      <c r="N59" s="26"/>
      <c r="O59" s="53"/>
      <c r="P59" s="36"/>
      <c r="Q59" s="36"/>
      <c r="R59" s="36"/>
      <c r="S59" s="36"/>
      <c r="T59" s="36"/>
      <c r="U59" s="36">
        <v>24167</v>
      </c>
      <c r="V59" s="36"/>
      <c r="W59" s="36"/>
      <c r="X59" s="36"/>
      <c r="Y59" s="36"/>
      <c r="Z59" s="36"/>
      <c r="AA59" s="36"/>
    </row>
    <row r="60" spans="1:27" ht="82.5">
      <c r="A60" s="8">
        <v>56</v>
      </c>
      <c r="B60" s="1" t="s">
        <v>197</v>
      </c>
      <c r="C60" s="8" t="s">
        <v>195</v>
      </c>
      <c r="D60" s="1" t="s">
        <v>196</v>
      </c>
      <c r="E60" s="1" t="s">
        <v>198</v>
      </c>
      <c r="F60" s="94">
        <v>4000</v>
      </c>
      <c r="G60" s="94">
        <f t="shared" si="0"/>
        <v>4000</v>
      </c>
      <c r="H60" s="94">
        <f t="shared" si="1"/>
        <v>4000</v>
      </c>
      <c r="I60" s="95">
        <f t="shared" si="2"/>
        <v>0</v>
      </c>
      <c r="J60" s="57" t="s">
        <v>200</v>
      </c>
      <c r="K60" s="69"/>
      <c r="L60" s="1"/>
      <c r="M60" s="26" t="s">
        <v>199</v>
      </c>
      <c r="N60" s="26"/>
      <c r="O60" s="53"/>
      <c r="P60" s="36"/>
      <c r="Q60" s="36"/>
      <c r="R60" s="36"/>
      <c r="S60" s="36"/>
      <c r="T60" s="36"/>
      <c r="U60" s="36">
        <v>4000</v>
      </c>
      <c r="V60" s="36"/>
      <c r="W60" s="36"/>
      <c r="X60" s="36"/>
      <c r="Y60" s="36"/>
      <c r="Z60" s="36"/>
      <c r="AA60" s="36"/>
    </row>
    <row r="61" spans="1:27" ht="132">
      <c r="A61" s="8">
        <v>57</v>
      </c>
      <c r="B61" s="1" t="s">
        <v>686</v>
      </c>
      <c r="C61" s="8" t="s">
        <v>667</v>
      </c>
      <c r="D61" s="1" t="s">
        <v>668</v>
      </c>
      <c r="E61" s="1" t="s">
        <v>669</v>
      </c>
      <c r="F61" s="94">
        <v>100000</v>
      </c>
      <c r="G61" s="94">
        <f t="shared" si="0"/>
        <v>0</v>
      </c>
      <c r="H61" s="94">
        <f t="shared" si="1"/>
        <v>0</v>
      </c>
      <c r="I61" s="95">
        <f t="shared" si="2"/>
        <v>100000</v>
      </c>
      <c r="J61" s="57">
        <v>1081101</v>
      </c>
      <c r="K61" s="69"/>
      <c r="L61" s="1"/>
      <c r="M61" s="26" t="s">
        <v>670</v>
      </c>
      <c r="N61" s="26"/>
      <c r="O61" s="53"/>
      <c r="P61" s="36"/>
      <c r="Q61" s="36"/>
      <c r="R61" s="36"/>
      <c r="S61" s="36"/>
      <c r="T61" s="36"/>
      <c r="U61" s="36"/>
      <c r="V61" s="36"/>
      <c r="W61" s="36"/>
      <c r="X61" s="36"/>
      <c r="Y61" s="36"/>
      <c r="Z61" s="36"/>
      <c r="AA61" s="36"/>
    </row>
    <row r="62" spans="1:27" ht="99">
      <c r="A62" s="8">
        <v>58</v>
      </c>
      <c r="B62" s="3" t="s">
        <v>608</v>
      </c>
      <c r="C62" s="9" t="s">
        <v>35</v>
      </c>
      <c r="D62" s="4" t="s">
        <v>36</v>
      </c>
      <c r="E62" s="3" t="s">
        <v>111</v>
      </c>
      <c r="F62" s="94">
        <v>15000</v>
      </c>
      <c r="G62" s="94">
        <f t="shared" si="0"/>
        <v>0</v>
      </c>
      <c r="H62" s="94">
        <f t="shared" si="1"/>
        <v>15000</v>
      </c>
      <c r="I62" s="95">
        <f t="shared" si="2"/>
        <v>0</v>
      </c>
      <c r="J62" s="38">
        <v>1071231</v>
      </c>
      <c r="K62" s="69"/>
      <c r="L62" s="1" t="s">
        <v>110</v>
      </c>
      <c r="M62" s="26" t="s">
        <v>127</v>
      </c>
      <c r="N62" s="26"/>
      <c r="O62" s="53"/>
      <c r="P62" s="36">
        <v>15000</v>
      </c>
      <c r="Q62" s="36"/>
      <c r="R62" s="36"/>
      <c r="S62" s="36"/>
      <c r="T62" s="36"/>
      <c r="U62" s="36"/>
      <c r="V62" s="36"/>
      <c r="W62" s="36"/>
      <c r="X62" s="36"/>
      <c r="Y62" s="36"/>
      <c r="Z62" s="36"/>
      <c r="AA62" s="36"/>
    </row>
    <row r="63" spans="1:27" ht="66">
      <c r="A63" s="8">
        <v>59</v>
      </c>
      <c r="B63" s="3" t="s">
        <v>112</v>
      </c>
      <c r="C63" s="9" t="s">
        <v>37</v>
      </c>
      <c r="D63" s="1" t="s">
        <v>113</v>
      </c>
      <c r="E63" s="3" t="s">
        <v>114</v>
      </c>
      <c r="F63" s="94">
        <v>10000</v>
      </c>
      <c r="G63" s="94">
        <f t="shared" si="0"/>
        <v>0</v>
      </c>
      <c r="H63" s="94">
        <f t="shared" si="1"/>
        <v>10000</v>
      </c>
      <c r="I63" s="95">
        <f t="shared" si="2"/>
        <v>0</v>
      </c>
      <c r="J63" s="38">
        <v>1071231</v>
      </c>
      <c r="K63" s="69"/>
      <c r="L63" s="1" t="s">
        <v>115</v>
      </c>
      <c r="M63" s="26" t="s">
        <v>127</v>
      </c>
      <c r="N63" s="26"/>
      <c r="O63" s="53"/>
      <c r="P63" s="36">
        <v>10000</v>
      </c>
      <c r="Q63" s="36"/>
      <c r="R63" s="36"/>
      <c r="S63" s="36"/>
      <c r="T63" s="36"/>
      <c r="U63" s="36"/>
      <c r="V63" s="36"/>
      <c r="W63" s="36"/>
      <c r="X63" s="36"/>
      <c r="Y63" s="36"/>
      <c r="Z63" s="36"/>
      <c r="AA63" s="36"/>
    </row>
    <row r="64" spans="1:27" ht="99">
      <c r="A64" s="8">
        <v>60</v>
      </c>
      <c r="B64" s="3" t="s">
        <v>693</v>
      </c>
      <c r="C64" s="9" t="s">
        <v>116</v>
      </c>
      <c r="D64" s="3" t="s">
        <v>705</v>
      </c>
      <c r="E64" s="3" t="s">
        <v>167</v>
      </c>
      <c r="F64" s="94">
        <v>259244</v>
      </c>
      <c r="G64" s="94">
        <f t="shared" si="0"/>
        <v>0</v>
      </c>
      <c r="H64" s="94">
        <f t="shared" si="1"/>
        <v>0</v>
      </c>
      <c r="I64" s="95">
        <f t="shared" si="2"/>
        <v>259244</v>
      </c>
      <c r="J64" s="38"/>
      <c r="K64" s="69"/>
      <c r="L64" s="1" t="s">
        <v>690</v>
      </c>
      <c r="M64" s="26" t="s">
        <v>128</v>
      </c>
      <c r="N64" s="26" t="s">
        <v>706</v>
      </c>
      <c r="O64" s="53"/>
      <c r="P64" s="36"/>
      <c r="Q64" s="36"/>
      <c r="R64" s="36"/>
      <c r="S64" s="36"/>
      <c r="T64" s="36"/>
      <c r="U64" s="36"/>
      <c r="V64" s="36"/>
      <c r="W64" s="36"/>
      <c r="X64" s="36"/>
      <c r="Y64" s="36"/>
      <c r="Z64" s="36"/>
      <c r="AA64" s="36"/>
    </row>
    <row r="65" spans="1:27" ht="99">
      <c r="A65" s="8">
        <v>61</v>
      </c>
      <c r="B65" s="3" t="s">
        <v>692</v>
      </c>
      <c r="C65" s="9" t="s">
        <v>116</v>
      </c>
      <c r="D65" s="3" t="s">
        <v>671</v>
      </c>
      <c r="E65" s="3" t="s">
        <v>689</v>
      </c>
      <c r="F65" s="94">
        <f>141536+900000-259244</f>
        <v>782292</v>
      </c>
      <c r="G65" s="94">
        <f t="shared" si="0"/>
        <v>108098</v>
      </c>
      <c r="H65" s="94">
        <f t="shared" si="1"/>
        <v>684520</v>
      </c>
      <c r="I65" s="95">
        <f t="shared" si="2"/>
        <v>97772</v>
      </c>
      <c r="J65" s="38" t="s">
        <v>59</v>
      </c>
      <c r="K65" s="69"/>
      <c r="L65" s="1" t="s">
        <v>691</v>
      </c>
      <c r="M65" s="26" t="s">
        <v>128</v>
      </c>
      <c r="N65" s="26"/>
      <c r="O65" s="53" t="s">
        <v>168</v>
      </c>
      <c r="P65" s="36">
        <v>215677</v>
      </c>
      <c r="Q65" s="36">
        <v>40930</v>
      </c>
      <c r="R65" s="36">
        <v>42928</v>
      </c>
      <c r="S65" s="36">
        <v>125894</v>
      </c>
      <c r="T65" s="36">
        <v>150993</v>
      </c>
      <c r="U65" s="36">
        <v>108098</v>
      </c>
      <c r="V65" s="36"/>
      <c r="W65" s="36"/>
      <c r="X65" s="36"/>
      <c r="Y65" s="36"/>
      <c r="Z65" s="36"/>
      <c r="AA65" s="36"/>
    </row>
    <row r="66" spans="1:27" ht="49.5">
      <c r="A66" s="8">
        <v>62</v>
      </c>
      <c r="B66" s="3" t="s">
        <v>397</v>
      </c>
      <c r="C66" s="87" t="s">
        <v>398</v>
      </c>
      <c r="D66" s="3" t="s">
        <v>399</v>
      </c>
      <c r="E66" s="3" t="s">
        <v>400</v>
      </c>
      <c r="F66" s="94">
        <v>3104</v>
      </c>
      <c r="G66" s="94">
        <f t="shared" si="0"/>
        <v>0</v>
      </c>
      <c r="H66" s="94">
        <f t="shared" si="1"/>
        <v>3104</v>
      </c>
      <c r="I66" s="95">
        <f t="shared" si="2"/>
        <v>0</v>
      </c>
      <c r="J66" s="74" t="s">
        <v>401</v>
      </c>
      <c r="K66" s="69"/>
      <c r="L66" s="1"/>
      <c r="M66" s="69" t="s">
        <v>402</v>
      </c>
      <c r="N66" s="69" t="s">
        <v>403</v>
      </c>
      <c r="O66" s="53"/>
      <c r="P66" s="36"/>
      <c r="Q66" s="36"/>
      <c r="R66" s="36">
        <v>3104</v>
      </c>
      <c r="S66" s="36"/>
      <c r="T66" s="36"/>
      <c r="U66" s="36"/>
      <c r="V66" s="36"/>
      <c r="W66" s="36"/>
      <c r="X66" s="36"/>
      <c r="Y66" s="36"/>
      <c r="Z66" s="36"/>
      <c r="AA66" s="36"/>
    </row>
    <row r="67" spans="1:27" ht="115.5">
      <c r="A67" s="8">
        <v>63</v>
      </c>
      <c r="B67" s="3" t="s">
        <v>674</v>
      </c>
      <c r="C67" s="87" t="s">
        <v>640</v>
      </c>
      <c r="D67" s="3" t="s">
        <v>672</v>
      </c>
      <c r="E67" s="3" t="s">
        <v>673</v>
      </c>
      <c r="F67" s="94">
        <v>405000</v>
      </c>
      <c r="G67" s="94">
        <f t="shared" si="0"/>
        <v>405000</v>
      </c>
      <c r="H67" s="94">
        <f t="shared" si="1"/>
        <v>405000</v>
      </c>
      <c r="I67" s="95">
        <f t="shared" si="2"/>
        <v>0</v>
      </c>
      <c r="J67" s="74">
        <v>108</v>
      </c>
      <c r="K67" s="69">
        <v>43633</v>
      </c>
      <c r="L67" s="1"/>
      <c r="M67" s="69" t="s">
        <v>641</v>
      </c>
      <c r="N67" s="69" t="s">
        <v>642</v>
      </c>
      <c r="O67" s="53"/>
      <c r="P67" s="36"/>
      <c r="Q67" s="36"/>
      <c r="R67" s="36"/>
      <c r="S67" s="36"/>
      <c r="T67" s="36"/>
      <c r="U67" s="36">
        <v>405000</v>
      </c>
      <c r="V67" s="36"/>
      <c r="W67" s="36"/>
      <c r="X67" s="36"/>
      <c r="Y67" s="36"/>
      <c r="Z67" s="36"/>
      <c r="AA67" s="36"/>
    </row>
    <row r="68" spans="1:27" ht="115.5">
      <c r="A68" s="8">
        <v>64</v>
      </c>
      <c r="B68" s="3" t="s">
        <v>510</v>
      </c>
      <c r="C68" s="87" t="s">
        <v>465</v>
      </c>
      <c r="D68" s="3" t="s">
        <v>464</v>
      </c>
      <c r="E68" s="3" t="s">
        <v>466</v>
      </c>
      <c r="F68" s="94">
        <v>949163</v>
      </c>
      <c r="G68" s="94">
        <f t="shared" si="0"/>
        <v>11652</v>
      </c>
      <c r="H68" s="94">
        <f t="shared" si="1"/>
        <v>586675</v>
      </c>
      <c r="I68" s="95">
        <f t="shared" si="2"/>
        <v>362488</v>
      </c>
      <c r="J68" s="74" t="s">
        <v>467</v>
      </c>
      <c r="K68" s="69"/>
      <c r="L68" s="1"/>
      <c r="M68" s="99" t="s">
        <v>468</v>
      </c>
      <c r="N68" s="69"/>
      <c r="O68" s="53"/>
      <c r="P68" s="36"/>
      <c r="Q68" s="36"/>
      <c r="R68" s="36"/>
      <c r="S68" s="36">
        <v>519614</v>
      </c>
      <c r="T68" s="36">
        <v>55409</v>
      </c>
      <c r="U68" s="36">
        <v>11652</v>
      </c>
      <c r="V68" s="36"/>
      <c r="W68" s="36"/>
      <c r="X68" s="36"/>
      <c r="Y68" s="36"/>
      <c r="Z68" s="36"/>
      <c r="AA68" s="36"/>
    </row>
    <row r="69" spans="1:27" ht="115.5">
      <c r="A69" s="8">
        <v>65</v>
      </c>
      <c r="B69" s="3" t="s">
        <v>511</v>
      </c>
      <c r="C69" s="87" t="s">
        <v>469</v>
      </c>
      <c r="D69" s="3" t="s">
        <v>470</v>
      </c>
      <c r="E69" s="3" t="s">
        <v>471</v>
      </c>
      <c r="F69" s="94">
        <v>35600</v>
      </c>
      <c r="G69" s="94">
        <f aca="true" t="shared" si="3" ref="G69:G81">U69</f>
        <v>19648</v>
      </c>
      <c r="H69" s="94">
        <f aca="true" t="shared" si="4" ref="H69:H81">SUM(P69:U69)</f>
        <v>22836</v>
      </c>
      <c r="I69" s="95">
        <f aca="true" t="shared" si="5" ref="I69:I81">F69-H69</f>
        <v>12764</v>
      </c>
      <c r="J69" s="97" t="s">
        <v>472</v>
      </c>
      <c r="K69" s="69"/>
      <c r="L69" s="1"/>
      <c r="M69" s="99" t="s">
        <v>468</v>
      </c>
      <c r="N69" s="69"/>
      <c r="O69" s="53"/>
      <c r="P69" s="36"/>
      <c r="Q69" s="36"/>
      <c r="R69" s="36"/>
      <c r="S69" s="36">
        <v>3188</v>
      </c>
      <c r="T69" s="36"/>
      <c r="U69" s="36">
        <v>19648</v>
      </c>
      <c r="V69" s="36"/>
      <c r="W69" s="36"/>
      <c r="X69" s="36"/>
      <c r="Y69" s="36"/>
      <c r="Z69" s="36"/>
      <c r="AA69" s="36"/>
    </row>
    <row r="70" spans="1:27" ht="66">
      <c r="A70" s="8">
        <v>66</v>
      </c>
      <c r="B70" s="3" t="s">
        <v>633</v>
      </c>
      <c r="C70" s="87" t="s">
        <v>568</v>
      </c>
      <c r="D70" s="3" t="s">
        <v>569</v>
      </c>
      <c r="E70" s="3" t="s">
        <v>571</v>
      </c>
      <c r="F70" s="94">
        <v>50000</v>
      </c>
      <c r="G70" s="94">
        <f t="shared" si="3"/>
        <v>0</v>
      </c>
      <c r="H70" s="94">
        <f t="shared" si="4"/>
        <v>0</v>
      </c>
      <c r="I70" s="95">
        <f t="shared" si="5"/>
        <v>50000</v>
      </c>
      <c r="J70" s="97" t="s">
        <v>570</v>
      </c>
      <c r="K70" s="69"/>
      <c r="L70" s="1"/>
      <c r="M70" s="99" t="s">
        <v>402</v>
      </c>
      <c r="N70" s="69"/>
      <c r="O70" s="53"/>
      <c r="P70" s="36"/>
      <c r="Q70" s="36"/>
      <c r="R70" s="36"/>
      <c r="S70" s="36"/>
      <c r="T70" s="36"/>
      <c r="U70" s="36"/>
      <c r="V70" s="36"/>
      <c r="W70" s="36"/>
      <c r="X70" s="36"/>
      <c r="Y70" s="36"/>
      <c r="Z70" s="36"/>
      <c r="AA70" s="36"/>
    </row>
    <row r="71" spans="1:27" ht="115.5">
      <c r="A71" s="8">
        <v>67</v>
      </c>
      <c r="B71" s="3" t="s">
        <v>678</v>
      </c>
      <c r="C71" s="87" t="s">
        <v>568</v>
      </c>
      <c r="D71" s="3" t="s">
        <v>675</v>
      </c>
      <c r="E71" s="3" t="s">
        <v>676</v>
      </c>
      <c r="F71" s="94">
        <v>40000</v>
      </c>
      <c r="G71" s="94">
        <f t="shared" si="3"/>
        <v>0</v>
      </c>
      <c r="H71" s="94">
        <f t="shared" si="4"/>
        <v>0</v>
      </c>
      <c r="I71" s="95">
        <f t="shared" si="5"/>
        <v>40000</v>
      </c>
      <c r="J71" s="97" t="s">
        <v>677</v>
      </c>
      <c r="K71" s="69"/>
      <c r="L71" s="1"/>
      <c r="M71" s="99" t="s">
        <v>402</v>
      </c>
      <c r="N71" s="69"/>
      <c r="O71" s="53"/>
      <c r="P71" s="36"/>
      <c r="Q71" s="36"/>
      <c r="R71" s="36"/>
      <c r="S71" s="36"/>
      <c r="T71" s="36"/>
      <c r="U71" s="36"/>
      <c r="V71" s="36"/>
      <c r="W71" s="36"/>
      <c r="X71" s="36"/>
      <c r="Y71" s="36"/>
      <c r="Z71" s="36"/>
      <c r="AA71" s="36"/>
    </row>
    <row r="72" spans="1:27" ht="82.5">
      <c r="A72" s="8">
        <v>68</v>
      </c>
      <c r="B72" s="3" t="s">
        <v>512</v>
      </c>
      <c r="C72" s="87" t="s">
        <v>473</v>
      </c>
      <c r="D72" s="3" t="s">
        <v>474</v>
      </c>
      <c r="E72" s="3" t="s">
        <v>475</v>
      </c>
      <c r="F72" s="94">
        <v>23643</v>
      </c>
      <c r="G72" s="94">
        <f t="shared" si="3"/>
        <v>23643</v>
      </c>
      <c r="H72" s="94">
        <f t="shared" si="4"/>
        <v>23643</v>
      </c>
      <c r="I72" s="95">
        <f t="shared" si="5"/>
        <v>0</v>
      </c>
      <c r="J72" s="97" t="s">
        <v>446</v>
      </c>
      <c r="K72" s="69"/>
      <c r="L72" s="1"/>
      <c r="M72" s="99" t="s">
        <v>127</v>
      </c>
      <c r="N72" s="69"/>
      <c r="O72" s="53"/>
      <c r="P72" s="36"/>
      <c r="Q72" s="36"/>
      <c r="R72" s="36"/>
      <c r="S72" s="36"/>
      <c r="T72" s="36"/>
      <c r="U72" s="36">
        <v>23643</v>
      </c>
      <c r="V72" s="36"/>
      <c r="W72" s="36"/>
      <c r="X72" s="36"/>
      <c r="Y72" s="36"/>
      <c r="Z72" s="36"/>
      <c r="AA72" s="36"/>
    </row>
    <row r="73" spans="1:27" ht="69" customHeight="1">
      <c r="A73" s="8">
        <v>69</v>
      </c>
      <c r="B73" s="3" t="s">
        <v>611</v>
      </c>
      <c r="C73" s="9" t="s">
        <v>201</v>
      </c>
      <c r="D73" s="3" t="s">
        <v>612</v>
      </c>
      <c r="E73" s="3" t="s">
        <v>204</v>
      </c>
      <c r="F73" s="94">
        <f>8883</f>
        <v>8883</v>
      </c>
      <c r="G73" s="94">
        <f t="shared" si="3"/>
        <v>0</v>
      </c>
      <c r="H73" s="94">
        <f t="shared" si="4"/>
        <v>8883</v>
      </c>
      <c r="I73" s="95">
        <f t="shared" si="5"/>
        <v>0</v>
      </c>
      <c r="J73" s="38" t="s">
        <v>202</v>
      </c>
      <c r="K73" s="69" t="s">
        <v>409</v>
      </c>
      <c r="L73" s="1"/>
      <c r="M73" s="26" t="s">
        <v>127</v>
      </c>
      <c r="N73" s="76" t="s">
        <v>410</v>
      </c>
      <c r="O73" s="53"/>
      <c r="P73" s="36"/>
      <c r="Q73" s="36">
        <v>8214</v>
      </c>
      <c r="R73" s="36">
        <v>669</v>
      </c>
      <c r="S73" s="36"/>
      <c r="T73" s="36"/>
      <c r="U73" s="36"/>
      <c r="V73" s="36"/>
      <c r="W73" s="36"/>
      <c r="X73" s="36"/>
      <c r="Y73" s="36"/>
      <c r="Z73" s="36"/>
      <c r="AA73" s="36"/>
    </row>
    <row r="74" spans="1:27" ht="66">
      <c r="A74" s="8">
        <v>70</v>
      </c>
      <c r="B74" s="3" t="s">
        <v>411</v>
      </c>
      <c r="C74" s="9" t="s">
        <v>201</v>
      </c>
      <c r="D74" s="3" t="s">
        <v>412</v>
      </c>
      <c r="E74" s="3" t="s">
        <v>413</v>
      </c>
      <c r="F74" s="94">
        <v>57915</v>
      </c>
      <c r="G74" s="94">
        <f t="shared" si="3"/>
        <v>12933</v>
      </c>
      <c r="H74" s="94">
        <f t="shared" si="4"/>
        <v>45666</v>
      </c>
      <c r="I74" s="95">
        <f t="shared" si="5"/>
        <v>12249</v>
      </c>
      <c r="J74" s="74" t="s">
        <v>200</v>
      </c>
      <c r="K74" s="69"/>
      <c r="L74" s="1"/>
      <c r="M74" s="26" t="s">
        <v>127</v>
      </c>
      <c r="N74" s="76" t="s">
        <v>414</v>
      </c>
      <c r="O74" s="53"/>
      <c r="P74" s="36"/>
      <c r="Q74" s="36"/>
      <c r="R74" s="36">
        <v>8667</v>
      </c>
      <c r="S74" s="36">
        <v>11583</v>
      </c>
      <c r="T74" s="36">
        <v>12483</v>
      </c>
      <c r="U74" s="36">
        <v>12933</v>
      </c>
      <c r="V74" s="36"/>
      <c r="W74" s="36"/>
      <c r="X74" s="36"/>
      <c r="Y74" s="36"/>
      <c r="Z74" s="36"/>
      <c r="AA74" s="36"/>
    </row>
    <row r="75" spans="1:27" ht="115.5">
      <c r="A75" s="8">
        <v>71</v>
      </c>
      <c r="B75" s="3" t="s">
        <v>635</v>
      </c>
      <c r="C75" s="9" t="s">
        <v>572</v>
      </c>
      <c r="D75" s="3" t="s">
        <v>574</v>
      </c>
      <c r="E75" s="3" t="s">
        <v>573</v>
      </c>
      <c r="F75" s="94">
        <v>14675</v>
      </c>
      <c r="G75" s="94">
        <f t="shared" si="3"/>
        <v>0</v>
      </c>
      <c r="H75" s="94">
        <f t="shared" si="4"/>
        <v>0</v>
      </c>
      <c r="I75" s="95">
        <f t="shared" si="5"/>
        <v>14675</v>
      </c>
      <c r="J75" s="97" t="s">
        <v>482</v>
      </c>
      <c r="K75" s="69"/>
      <c r="L75" s="1"/>
      <c r="M75" s="99" t="s">
        <v>127</v>
      </c>
      <c r="N75" s="76"/>
      <c r="O75" s="53"/>
      <c r="P75" s="36"/>
      <c r="Q75" s="36"/>
      <c r="R75" s="36"/>
      <c r="S75" s="36"/>
      <c r="T75" s="36"/>
      <c r="U75" s="36"/>
      <c r="V75" s="36"/>
      <c r="W75" s="36"/>
      <c r="X75" s="36"/>
      <c r="Y75" s="36"/>
      <c r="Z75" s="36"/>
      <c r="AA75" s="36"/>
    </row>
    <row r="76" spans="1:27" s="88" customFormat="1" ht="82.5">
      <c r="A76" s="8">
        <v>72</v>
      </c>
      <c r="B76" s="59" t="s">
        <v>185</v>
      </c>
      <c r="C76" s="60" t="s">
        <v>184</v>
      </c>
      <c r="D76" s="61" t="s">
        <v>695</v>
      </c>
      <c r="E76" s="59" t="s">
        <v>187</v>
      </c>
      <c r="F76" s="96">
        <v>96660</v>
      </c>
      <c r="G76" s="94">
        <f t="shared" si="3"/>
        <v>0</v>
      </c>
      <c r="H76" s="94">
        <f t="shared" si="4"/>
        <v>96660</v>
      </c>
      <c r="I76" s="95">
        <f t="shared" si="5"/>
        <v>0</v>
      </c>
      <c r="J76" s="57" t="s">
        <v>188</v>
      </c>
      <c r="K76" s="70" t="s">
        <v>420</v>
      </c>
      <c r="L76" s="61"/>
      <c r="M76" s="63" t="s">
        <v>128</v>
      </c>
      <c r="N76" s="63" t="s">
        <v>421</v>
      </c>
      <c r="O76" s="64"/>
      <c r="P76" s="65"/>
      <c r="Q76" s="65">
        <v>96660</v>
      </c>
      <c r="R76" s="65"/>
      <c r="S76" s="65"/>
      <c r="T76" s="65"/>
      <c r="U76" s="65"/>
      <c r="V76" s="65"/>
      <c r="W76" s="65"/>
      <c r="X76" s="65"/>
      <c r="Y76" s="65"/>
      <c r="Z76" s="65"/>
      <c r="AA76" s="65"/>
    </row>
    <row r="77" spans="1:27" s="88" customFormat="1" ht="82.5">
      <c r="A77" s="8">
        <v>73</v>
      </c>
      <c r="B77" s="59" t="s">
        <v>422</v>
      </c>
      <c r="C77" s="60" t="s">
        <v>184</v>
      </c>
      <c r="D77" s="61" t="s">
        <v>694</v>
      </c>
      <c r="E77" s="59" t="s">
        <v>424</v>
      </c>
      <c r="F77" s="96">
        <v>41616</v>
      </c>
      <c r="G77" s="94">
        <f t="shared" si="3"/>
        <v>30831</v>
      </c>
      <c r="H77" s="94">
        <f t="shared" si="4"/>
        <v>37860</v>
      </c>
      <c r="I77" s="95">
        <f t="shared" si="5"/>
        <v>3756</v>
      </c>
      <c r="J77" s="74" t="s">
        <v>425</v>
      </c>
      <c r="K77" s="70"/>
      <c r="L77" s="61"/>
      <c r="M77" s="63" t="s">
        <v>124</v>
      </c>
      <c r="N77" s="63"/>
      <c r="O77" s="64"/>
      <c r="P77" s="65"/>
      <c r="Q77" s="65"/>
      <c r="R77" s="65"/>
      <c r="S77" s="65">
        <v>4680</v>
      </c>
      <c r="T77" s="65">
        <v>2349</v>
      </c>
      <c r="U77" s="65">
        <v>30831</v>
      </c>
      <c r="V77" s="65"/>
      <c r="W77" s="65"/>
      <c r="X77" s="65"/>
      <c r="Y77" s="65"/>
      <c r="Z77" s="65"/>
      <c r="AA77" s="65"/>
    </row>
    <row r="78" spans="1:27" s="88" customFormat="1" ht="165">
      <c r="A78" s="8">
        <v>74</v>
      </c>
      <c r="B78" s="59" t="s">
        <v>687</v>
      </c>
      <c r="C78" s="60" t="s">
        <v>679</v>
      </c>
      <c r="D78" s="61" t="s">
        <v>680</v>
      </c>
      <c r="E78" s="59" t="s">
        <v>681</v>
      </c>
      <c r="F78" s="96">
        <v>57390</v>
      </c>
      <c r="G78" s="94">
        <f t="shared" si="3"/>
        <v>50848</v>
      </c>
      <c r="H78" s="94">
        <f t="shared" si="4"/>
        <v>50848</v>
      </c>
      <c r="I78" s="95">
        <f t="shared" si="5"/>
        <v>6542</v>
      </c>
      <c r="J78" s="74" t="s">
        <v>682</v>
      </c>
      <c r="K78" s="70"/>
      <c r="L78" s="61"/>
      <c r="M78" s="99" t="s">
        <v>124</v>
      </c>
      <c r="N78" s="63"/>
      <c r="O78" s="64"/>
      <c r="P78" s="65"/>
      <c r="Q78" s="65"/>
      <c r="R78" s="65"/>
      <c r="S78" s="65"/>
      <c r="T78" s="65"/>
      <c r="U78" s="65">
        <v>50848</v>
      </c>
      <c r="V78" s="65"/>
      <c r="W78" s="65"/>
      <c r="X78" s="65"/>
      <c r="Y78" s="65"/>
      <c r="Z78" s="65"/>
      <c r="AA78" s="65"/>
    </row>
    <row r="79" spans="1:27" s="88" customFormat="1" ht="132">
      <c r="A79" s="8">
        <v>75</v>
      </c>
      <c r="B79" s="59" t="s">
        <v>579</v>
      </c>
      <c r="C79" s="60" t="s">
        <v>575</v>
      </c>
      <c r="D79" s="61" t="s">
        <v>578</v>
      </c>
      <c r="E79" s="59" t="s">
        <v>577</v>
      </c>
      <c r="F79" s="96">
        <v>600000</v>
      </c>
      <c r="G79" s="94">
        <f t="shared" si="3"/>
        <v>0</v>
      </c>
      <c r="H79" s="94">
        <f t="shared" si="4"/>
        <v>0</v>
      </c>
      <c r="I79" s="95">
        <f t="shared" si="5"/>
        <v>600000</v>
      </c>
      <c r="J79" s="97" t="s">
        <v>59</v>
      </c>
      <c r="K79" s="70"/>
      <c r="L79" s="61"/>
      <c r="M79" s="63" t="s">
        <v>128</v>
      </c>
      <c r="N79" s="63"/>
      <c r="O79" s="64"/>
      <c r="P79" s="65"/>
      <c r="Q79" s="65"/>
      <c r="R79" s="65"/>
      <c r="S79" s="65"/>
      <c r="T79" s="65"/>
      <c r="U79" s="65"/>
      <c r="V79" s="65"/>
      <c r="W79" s="65"/>
      <c r="X79" s="65"/>
      <c r="Y79" s="65"/>
      <c r="Z79" s="65"/>
      <c r="AA79" s="65"/>
    </row>
    <row r="80" spans="1:27" s="88" customFormat="1" ht="82.5">
      <c r="A80" s="8">
        <v>76</v>
      </c>
      <c r="B80" s="59" t="s">
        <v>582</v>
      </c>
      <c r="C80" s="60" t="s">
        <v>534</v>
      </c>
      <c r="D80" s="61" t="s">
        <v>535</v>
      </c>
      <c r="E80" s="59" t="s">
        <v>580</v>
      </c>
      <c r="F80" s="96">
        <v>207182</v>
      </c>
      <c r="G80" s="94">
        <f t="shared" si="3"/>
        <v>0</v>
      </c>
      <c r="H80" s="94">
        <f t="shared" si="4"/>
        <v>207182</v>
      </c>
      <c r="I80" s="95">
        <f t="shared" si="5"/>
        <v>0</v>
      </c>
      <c r="J80" s="74" t="s">
        <v>344</v>
      </c>
      <c r="K80" s="70">
        <v>43588</v>
      </c>
      <c r="L80" s="61"/>
      <c r="M80" s="63" t="s">
        <v>123</v>
      </c>
      <c r="N80" s="63" t="s">
        <v>537</v>
      </c>
      <c r="O80" s="64"/>
      <c r="P80" s="65"/>
      <c r="Q80" s="65"/>
      <c r="R80" s="65"/>
      <c r="S80" s="65"/>
      <c r="T80" s="65">
        <v>207182</v>
      </c>
      <c r="U80" s="65"/>
      <c r="V80" s="65"/>
      <c r="W80" s="65"/>
      <c r="X80" s="65"/>
      <c r="Y80" s="65"/>
      <c r="Z80" s="65"/>
      <c r="AA80" s="65"/>
    </row>
    <row r="81" spans="1:27" s="88" customFormat="1" ht="82.5">
      <c r="A81" s="8">
        <v>77</v>
      </c>
      <c r="B81" s="59" t="s">
        <v>513</v>
      </c>
      <c r="C81" s="60" t="s">
        <v>477</v>
      </c>
      <c r="D81" s="61" t="s">
        <v>583</v>
      </c>
      <c r="E81" s="1" t="s">
        <v>146</v>
      </c>
      <c r="F81" s="96">
        <f>26400+3600</f>
        <v>30000</v>
      </c>
      <c r="G81" s="94">
        <f t="shared" si="3"/>
        <v>0</v>
      </c>
      <c r="H81" s="94">
        <f t="shared" si="4"/>
        <v>30000</v>
      </c>
      <c r="I81" s="95">
        <f t="shared" si="5"/>
        <v>0</v>
      </c>
      <c r="J81" s="38" t="s">
        <v>59</v>
      </c>
      <c r="K81" s="70"/>
      <c r="L81" s="1" t="s">
        <v>480</v>
      </c>
      <c r="M81" s="63" t="s">
        <v>121</v>
      </c>
      <c r="N81" s="63"/>
      <c r="O81" s="64"/>
      <c r="P81" s="65"/>
      <c r="Q81" s="65"/>
      <c r="R81" s="65"/>
      <c r="S81" s="65"/>
      <c r="T81" s="65">
        <v>30000</v>
      </c>
      <c r="U81" s="65"/>
      <c r="V81" s="65"/>
      <c r="W81" s="65"/>
      <c r="X81" s="65"/>
      <c r="Y81" s="65"/>
      <c r="Z81" s="65"/>
      <c r="AA81" s="65"/>
    </row>
    <row r="82" spans="1:27" s="80" customFormat="1" ht="24.75" customHeight="1">
      <c r="A82" s="42"/>
      <c r="B82" s="43" t="s">
        <v>1</v>
      </c>
      <c r="C82" s="44"/>
      <c r="D82" s="46"/>
      <c r="E82" s="46"/>
      <c r="F82" s="47">
        <f>SUM(F5:F81)</f>
        <v>16178332</v>
      </c>
      <c r="G82" s="47">
        <f>SUM(G5:G81)</f>
        <v>2937703</v>
      </c>
      <c r="H82" s="47">
        <f>SUM(H5:H81)</f>
        <v>13186078</v>
      </c>
      <c r="I82" s="47">
        <f>SUM(I5:I81)</f>
        <v>2992254</v>
      </c>
      <c r="J82" s="48"/>
      <c r="K82" s="71"/>
      <c r="L82" s="89"/>
      <c r="M82" s="75"/>
      <c r="N82" s="75"/>
      <c r="O82" s="54"/>
      <c r="P82" s="37"/>
      <c r="Q82" s="37"/>
      <c r="R82" s="37"/>
      <c r="S82" s="37"/>
      <c r="T82" s="37"/>
      <c r="U82" s="37"/>
      <c r="V82" s="37"/>
      <c r="W82" s="37"/>
      <c r="X82" s="37"/>
      <c r="Y82" s="37"/>
      <c r="Z82" s="37"/>
      <c r="AA82" s="37"/>
    </row>
    <row r="83" spans="1:10" ht="6" customHeight="1">
      <c r="A83" s="13"/>
      <c r="B83" s="14"/>
      <c r="C83" s="15"/>
      <c r="D83" s="90"/>
      <c r="E83" s="14"/>
      <c r="F83" s="14"/>
      <c r="G83" s="14"/>
      <c r="H83" s="14"/>
      <c r="I83" s="14"/>
      <c r="J83" s="15"/>
    </row>
    <row r="84" spans="1:7" ht="16.5" hidden="1">
      <c r="A84" s="136" t="s">
        <v>2</v>
      </c>
      <c r="B84" s="136"/>
      <c r="C84" s="136"/>
      <c r="D84" s="136"/>
      <c r="E84" s="136"/>
      <c r="F84" s="136"/>
      <c r="G84" s="136"/>
    </row>
    <row r="85" spans="1:7" ht="16.5" hidden="1">
      <c r="A85" s="137" t="s">
        <v>3</v>
      </c>
      <c r="B85" s="137"/>
      <c r="C85" s="137"/>
      <c r="D85" s="137"/>
      <c r="E85" s="137"/>
      <c r="F85" s="137"/>
      <c r="G85" s="137"/>
    </row>
    <row r="86" spans="1:7" ht="16.5" hidden="1">
      <c r="A86" s="129" t="s">
        <v>4</v>
      </c>
      <c r="B86" s="129"/>
      <c r="C86" s="129"/>
      <c r="D86" s="129"/>
      <c r="E86" s="129"/>
      <c r="F86" s="129"/>
      <c r="G86" s="129"/>
    </row>
    <row r="87" spans="1:32" s="17" customFormat="1" ht="16.5" hidden="1">
      <c r="A87" s="129" t="s">
        <v>5</v>
      </c>
      <c r="B87" s="129"/>
      <c r="C87" s="129"/>
      <c r="D87" s="129"/>
      <c r="E87" s="129"/>
      <c r="F87" s="129"/>
      <c r="G87" s="129"/>
      <c r="J87" s="25"/>
      <c r="K87" s="72"/>
      <c r="L87" s="81"/>
      <c r="M87" s="91"/>
      <c r="N87" s="91"/>
      <c r="O87" s="92"/>
      <c r="P87" s="93"/>
      <c r="Q87" s="93"/>
      <c r="R87" s="93"/>
      <c r="S87" s="93"/>
      <c r="T87" s="93"/>
      <c r="U87" s="93"/>
      <c r="V87" s="93"/>
      <c r="W87" s="93"/>
      <c r="X87" s="93"/>
      <c r="Y87" s="93"/>
      <c r="Z87" s="93"/>
      <c r="AA87" s="93"/>
      <c r="AB87" s="81"/>
      <c r="AC87" s="81"/>
      <c r="AD87" s="81"/>
      <c r="AE87" s="81"/>
      <c r="AF87" s="81"/>
    </row>
    <row r="88" spans="1:32" s="17" customFormat="1" ht="19.5">
      <c r="A88" s="130" t="s">
        <v>6</v>
      </c>
      <c r="B88" s="130"/>
      <c r="C88" s="130"/>
      <c r="D88" s="19"/>
      <c r="E88" s="131" t="s">
        <v>7</v>
      </c>
      <c r="F88" s="131"/>
      <c r="G88" s="131"/>
      <c r="J88" s="25"/>
      <c r="K88" s="72"/>
      <c r="L88" s="81"/>
      <c r="M88" s="91"/>
      <c r="N88" s="91"/>
      <c r="O88" s="92"/>
      <c r="P88" s="93"/>
      <c r="Q88" s="93"/>
      <c r="R88" s="93"/>
      <c r="S88" s="93"/>
      <c r="T88" s="93"/>
      <c r="U88" s="93"/>
      <c r="V88" s="93"/>
      <c r="W88" s="93"/>
      <c r="X88" s="93"/>
      <c r="Y88" s="93"/>
      <c r="Z88" s="93"/>
      <c r="AA88" s="93"/>
      <c r="AB88" s="81"/>
      <c r="AC88" s="81"/>
      <c r="AD88" s="81"/>
      <c r="AE88" s="81"/>
      <c r="AF88" s="81"/>
    </row>
  </sheetData>
  <sheetProtection/>
  <mergeCells count="25">
    <mergeCell ref="P3:AA3"/>
    <mergeCell ref="A84:G84"/>
    <mergeCell ref="A85:G85"/>
    <mergeCell ref="A86:G86"/>
    <mergeCell ref="M3:M4"/>
    <mergeCell ref="N3:N4"/>
    <mergeCell ref="O3:O4"/>
    <mergeCell ref="A87:G87"/>
    <mergeCell ref="A88:C88"/>
    <mergeCell ref="E88:G88"/>
    <mergeCell ref="J3:J4"/>
    <mergeCell ref="K3:K4"/>
    <mergeCell ref="L3:L4"/>
    <mergeCell ref="B58:B59"/>
    <mergeCell ref="C58:C59"/>
    <mergeCell ref="A1:L1"/>
    <mergeCell ref="A2:L2"/>
    <mergeCell ref="A3:A4"/>
    <mergeCell ref="B3:B4"/>
    <mergeCell ref="C3:C4"/>
    <mergeCell ref="D3:D4"/>
    <mergeCell ref="E3:E4"/>
    <mergeCell ref="F3:F4"/>
    <mergeCell ref="G3:H3"/>
    <mergeCell ref="I3:I4"/>
  </mergeCells>
  <printOptions horizontalCentered="1"/>
  <pageMargins left="0.3937007874015748" right="0.3937007874015748" top="0.5905511811023623" bottom="0.5905511811023623" header="0.1968503937007874" footer="0.1968503937007874"/>
  <pageSetup blackAndWhite="1" firstPageNumber="16" useFirstPageNumber="1" fitToHeight="0" fitToWidth="1" horizontalDpi="600" verticalDpi="600" orientation="landscape" paperSize="9" scale="74" r:id="rId1"/>
  <headerFooter alignWithMargins="0">
    <oddHeader>&amp;R&amp;P</oddHeader>
  </headerFooter>
  <rowBreaks count="1" manualBreakCount="1">
    <brk id="79" max="11" man="1"/>
  </rowBreaks>
</worksheet>
</file>

<file path=xl/worksheets/sheet7.xml><?xml version="1.0" encoding="utf-8"?>
<worksheet xmlns="http://schemas.openxmlformats.org/spreadsheetml/2006/main" xmlns:r="http://schemas.openxmlformats.org/officeDocument/2006/relationships">
  <dimension ref="A1:AH77"/>
  <sheetViews>
    <sheetView zoomScalePageLayoutView="0" workbookViewId="0" topLeftCell="A1">
      <pane xSplit="3" ySplit="4" topLeftCell="G16" activePane="bottomRight" state="frozen"/>
      <selection pane="topLeft" activeCell="A1" sqref="A1"/>
      <selection pane="topRight" activeCell="D1" sqref="D1"/>
      <selection pane="bottomLeft" activeCell="A5" sqref="A5"/>
      <selection pane="bottomRight" activeCell="K25" sqref="K25"/>
    </sheetView>
  </sheetViews>
  <sheetFormatPr defaultColWidth="9.00390625" defaultRowHeight="16.5"/>
  <cols>
    <col min="1" max="1" width="4.50390625" style="91" bestFit="1" customWidth="1"/>
    <col min="2" max="2" width="36.00390625" style="17" customWidth="1"/>
    <col min="3" max="3" width="11.625" style="25" bestFit="1" customWidth="1"/>
    <col min="4" max="4" width="27.75390625" style="17" customWidth="1"/>
    <col min="5" max="5" width="19.75390625" style="17" customWidth="1"/>
    <col min="6" max="6" width="12.875" style="17" bestFit="1" customWidth="1"/>
    <col min="7" max="7" width="11.75390625" style="17" bestFit="1" customWidth="1"/>
    <col min="8" max="8" width="12.875" style="17" bestFit="1" customWidth="1"/>
    <col min="9" max="9" width="10.625" style="17" customWidth="1"/>
    <col min="10" max="10" width="8.875" style="25" customWidth="1"/>
    <col min="11" max="11" width="11.75390625" style="72" bestFit="1" customWidth="1"/>
    <col min="12" max="12" width="16.625" style="81" customWidth="1"/>
    <col min="13" max="13" width="9.00390625" style="91" customWidth="1"/>
    <col min="14" max="14" width="12.625" style="91" customWidth="1"/>
    <col min="15" max="15" width="9.00390625" style="92" customWidth="1"/>
    <col min="16" max="16" width="8.00390625" style="93" bestFit="1" customWidth="1"/>
    <col min="17" max="19" width="9.00390625" style="93" customWidth="1"/>
    <col min="20" max="20" width="10.50390625" style="93" bestFit="1" customWidth="1"/>
    <col min="21" max="27" width="9.00390625" style="93" customWidth="1"/>
    <col min="28" max="33" width="10.50390625" style="81" bestFit="1" customWidth="1"/>
    <col min="34" max="16384" width="9.00390625" style="81" customWidth="1"/>
  </cols>
  <sheetData>
    <row r="1" spans="1:27" s="80" customFormat="1" ht="21">
      <c r="A1" s="125" t="s">
        <v>8</v>
      </c>
      <c r="B1" s="125"/>
      <c r="C1" s="125"/>
      <c r="D1" s="125"/>
      <c r="E1" s="125"/>
      <c r="F1" s="125"/>
      <c r="G1" s="125"/>
      <c r="H1" s="125"/>
      <c r="I1" s="125"/>
      <c r="J1" s="125"/>
      <c r="K1" s="125"/>
      <c r="L1" s="125"/>
      <c r="M1" s="77"/>
      <c r="N1" s="77"/>
      <c r="O1" s="78"/>
      <c r="P1" s="79"/>
      <c r="Q1" s="79"/>
      <c r="R1" s="79"/>
      <c r="S1" s="79"/>
      <c r="T1" s="79"/>
      <c r="U1" s="79"/>
      <c r="V1" s="79"/>
      <c r="W1" s="79"/>
      <c r="X1" s="79"/>
      <c r="Y1" s="79"/>
      <c r="Z1" s="79"/>
      <c r="AA1" s="79"/>
    </row>
    <row r="2" spans="1:27" s="80" customFormat="1" ht="19.5">
      <c r="A2" s="126" t="s">
        <v>528</v>
      </c>
      <c r="B2" s="126"/>
      <c r="C2" s="126"/>
      <c r="D2" s="126"/>
      <c r="E2" s="126"/>
      <c r="F2" s="126"/>
      <c r="G2" s="126"/>
      <c r="H2" s="126"/>
      <c r="I2" s="126"/>
      <c r="J2" s="126"/>
      <c r="K2" s="126"/>
      <c r="L2" s="126"/>
      <c r="M2" s="77"/>
      <c r="N2" s="77"/>
      <c r="O2" s="78"/>
      <c r="P2" s="79"/>
      <c r="Q2" s="79"/>
      <c r="R2" s="79"/>
      <c r="S2" s="79"/>
      <c r="T2" s="79"/>
      <c r="U2" s="79"/>
      <c r="V2" s="79"/>
      <c r="W2" s="79"/>
      <c r="X2" s="79"/>
      <c r="Y2" s="79"/>
      <c r="Z2" s="79"/>
      <c r="AA2" s="79"/>
    </row>
    <row r="3" spans="1:27" s="80" customFormat="1" ht="16.5">
      <c r="A3" s="127" t="s">
        <v>514</v>
      </c>
      <c r="B3" s="120" t="s">
        <v>46</v>
      </c>
      <c r="C3" s="120" t="s">
        <v>591</v>
      </c>
      <c r="D3" s="120" t="s">
        <v>48</v>
      </c>
      <c r="E3" s="120" t="s">
        <v>49</v>
      </c>
      <c r="F3" s="120" t="s">
        <v>50</v>
      </c>
      <c r="G3" s="142" t="s">
        <v>0</v>
      </c>
      <c r="H3" s="124"/>
      <c r="I3" s="143" t="s">
        <v>51</v>
      </c>
      <c r="J3" s="120" t="s">
        <v>55</v>
      </c>
      <c r="K3" s="121" t="s">
        <v>56</v>
      </c>
      <c r="L3" s="120" t="s">
        <v>52</v>
      </c>
      <c r="M3" s="120" t="s">
        <v>119</v>
      </c>
      <c r="N3" s="120" t="s">
        <v>220</v>
      </c>
      <c r="O3" s="120" t="s">
        <v>140</v>
      </c>
      <c r="P3" s="120" t="s">
        <v>141</v>
      </c>
      <c r="Q3" s="120"/>
      <c r="R3" s="120"/>
      <c r="S3" s="120"/>
      <c r="T3" s="120"/>
      <c r="U3" s="120"/>
      <c r="V3" s="120"/>
      <c r="W3" s="120"/>
      <c r="X3" s="120"/>
      <c r="Y3" s="120"/>
      <c r="Z3" s="120"/>
      <c r="AA3" s="120"/>
    </row>
    <row r="4" spans="1:27" s="80" customFormat="1" ht="33">
      <c r="A4" s="128"/>
      <c r="B4" s="120"/>
      <c r="C4" s="120"/>
      <c r="D4" s="120"/>
      <c r="E4" s="120"/>
      <c r="F4" s="120"/>
      <c r="G4" s="7" t="s">
        <v>53</v>
      </c>
      <c r="H4" s="7" t="s">
        <v>54</v>
      </c>
      <c r="I4" s="144"/>
      <c r="J4" s="120"/>
      <c r="K4" s="121"/>
      <c r="L4" s="120"/>
      <c r="M4" s="120"/>
      <c r="N4" s="120"/>
      <c r="O4" s="120"/>
      <c r="P4" s="35" t="s">
        <v>142</v>
      </c>
      <c r="Q4" s="35" t="s">
        <v>129</v>
      </c>
      <c r="R4" s="35" t="s">
        <v>130</v>
      </c>
      <c r="S4" s="35" t="s">
        <v>131</v>
      </c>
      <c r="T4" s="35" t="s">
        <v>132</v>
      </c>
      <c r="U4" s="35" t="s">
        <v>133</v>
      </c>
      <c r="V4" s="35" t="s">
        <v>134</v>
      </c>
      <c r="W4" s="35" t="s">
        <v>135</v>
      </c>
      <c r="X4" s="35" t="s">
        <v>136</v>
      </c>
      <c r="Y4" s="35" t="s">
        <v>137</v>
      </c>
      <c r="Z4" s="35" t="s">
        <v>138</v>
      </c>
      <c r="AA4" s="35" t="s">
        <v>139</v>
      </c>
    </row>
    <row r="5" spans="1:27" ht="82.5">
      <c r="A5" s="8">
        <v>1</v>
      </c>
      <c r="B5" s="1" t="s">
        <v>614</v>
      </c>
      <c r="C5" s="8" t="s">
        <v>10</v>
      </c>
      <c r="D5" s="2" t="s">
        <v>58</v>
      </c>
      <c r="E5" s="1" t="s">
        <v>145</v>
      </c>
      <c r="F5" s="94">
        <v>159585</v>
      </c>
      <c r="G5" s="94">
        <f>T5</f>
        <v>0</v>
      </c>
      <c r="H5" s="94">
        <f>SUM(P5:T5)</f>
        <v>0</v>
      </c>
      <c r="I5" s="95">
        <f>F5-H5</f>
        <v>159585</v>
      </c>
      <c r="J5" s="57">
        <v>1081231</v>
      </c>
      <c r="K5" s="69"/>
      <c r="L5" s="1" t="s">
        <v>592</v>
      </c>
      <c r="M5" s="26" t="s">
        <v>57</v>
      </c>
      <c r="N5" s="26"/>
      <c r="O5" s="53" t="s">
        <v>170</v>
      </c>
      <c r="P5" s="36">
        <v>0</v>
      </c>
      <c r="Q5" s="36"/>
      <c r="R5" s="36"/>
      <c r="S5" s="36"/>
      <c r="T5" s="36"/>
      <c r="U5" s="36"/>
      <c r="V5" s="36"/>
      <c r="W5" s="36"/>
      <c r="X5" s="36"/>
      <c r="Y5" s="36"/>
      <c r="Z5" s="36"/>
      <c r="AA5" s="36"/>
    </row>
    <row r="6" spans="1:27" ht="82.5">
      <c r="A6" s="8">
        <v>2</v>
      </c>
      <c r="B6" s="1" t="s">
        <v>615</v>
      </c>
      <c r="C6" s="8" t="s">
        <v>14</v>
      </c>
      <c r="D6" s="2" t="s">
        <v>236</v>
      </c>
      <c r="E6" s="1" t="s">
        <v>593</v>
      </c>
      <c r="F6" s="94">
        <f>309395+388387</f>
        <v>697782</v>
      </c>
      <c r="G6" s="94">
        <f>T6</f>
        <v>109985</v>
      </c>
      <c r="H6" s="94">
        <f aca="true" t="shared" si="0" ref="H6:H67">SUM(P6:T6)</f>
        <v>401709</v>
      </c>
      <c r="I6" s="95">
        <f aca="true" t="shared" si="1" ref="I6:I67">F6-H6</f>
        <v>296073</v>
      </c>
      <c r="J6" s="38" t="s">
        <v>59</v>
      </c>
      <c r="K6" s="69"/>
      <c r="L6" s="1" t="s">
        <v>64</v>
      </c>
      <c r="M6" s="26" t="s">
        <v>121</v>
      </c>
      <c r="N6" s="26"/>
      <c r="O6" s="53"/>
      <c r="P6" s="36">
        <v>75866</v>
      </c>
      <c r="Q6" s="36"/>
      <c r="R6" s="36">
        <v>106239</v>
      </c>
      <c r="S6" s="36">
        <v>109619</v>
      </c>
      <c r="T6" s="36">
        <v>109985</v>
      </c>
      <c r="U6" s="36"/>
      <c r="V6" s="36"/>
      <c r="W6" s="36"/>
      <c r="X6" s="36"/>
      <c r="Y6" s="36"/>
      <c r="Z6" s="36"/>
      <c r="AA6" s="36"/>
    </row>
    <row r="7" spans="1:27" ht="66">
      <c r="A7" s="8">
        <v>3</v>
      </c>
      <c r="B7" s="1" t="s">
        <v>15</v>
      </c>
      <c r="C7" s="8" t="s">
        <v>16</v>
      </c>
      <c r="D7" s="2" t="s">
        <v>616</v>
      </c>
      <c r="E7" s="1" t="s">
        <v>594</v>
      </c>
      <c r="F7" s="94">
        <f>130000+338881</f>
        <v>468881</v>
      </c>
      <c r="G7" s="94">
        <f aca="true" t="shared" si="2" ref="G7:G67">T7</f>
        <v>54171</v>
      </c>
      <c r="H7" s="94">
        <f t="shared" si="0"/>
        <v>372079</v>
      </c>
      <c r="I7" s="95">
        <f t="shared" si="1"/>
        <v>96802</v>
      </c>
      <c r="J7" s="38" t="s">
        <v>59</v>
      </c>
      <c r="K7" s="69"/>
      <c r="L7" s="1" t="s">
        <v>242</v>
      </c>
      <c r="M7" s="26" t="s">
        <v>121</v>
      </c>
      <c r="N7" s="26"/>
      <c r="O7" s="53"/>
      <c r="P7" s="36">
        <v>113165</v>
      </c>
      <c r="Q7" s="36"/>
      <c r="R7" s="36">
        <v>150572</v>
      </c>
      <c r="S7" s="36">
        <v>54171</v>
      </c>
      <c r="T7" s="36">
        <v>54171</v>
      </c>
      <c r="U7" s="36"/>
      <c r="V7" s="36"/>
      <c r="W7" s="36"/>
      <c r="X7" s="36"/>
      <c r="Y7" s="36"/>
      <c r="Z7" s="36"/>
      <c r="AA7" s="36"/>
    </row>
    <row r="8" spans="1:27" ht="99">
      <c r="A8" s="8">
        <v>4</v>
      </c>
      <c r="B8" s="1" t="s">
        <v>67</v>
      </c>
      <c r="C8" s="8" t="s">
        <v>17</v>
      </c>
      <c r="D8" s="2" t="s">
        <v>18</v>
      </c>
      <c r="E8" s="1" t="s">
        <v>148</v>
      </c>
      <c r="F8" s="94">
        <v>2800</v>
      </c>
      <c r="G8" s="94">
        <f t="shared" si="2"/>
        <v>0</v>
      </c>
      <c r="H8" s="94">
        <f t="shared" si="0"/>
        <v>2800</v>
      </c>
      <c r="I8" s="95">
        <f t="shared" si="1"/>
        <v>0</v>
      </c>
      <c r="J8" s="38" t="s">
        <v>68</v>
      </c>
      <c r="K8" s="70"/>
      <c r="L8" s="1" t="s">
        <v>71</v>
      </c>
      <c r="M8" s="26" t="s">
        <v>122</v>
      </c>
      <c r="N8" s="26"/>
      <c r="O8" s="53"/>
      <c r="P8" s="36">
        <v>2800</v>
      </c>
      <c r="Q8" s="36"/>
      <c r="R8" s="36"/>
      <c r="S8" s="36"/>
      <c r="T8" s="36"/>
      <c r="U8" s="36"/>
      <c r="V8" s="36"/>
      <c r="W8" s="36"/>
      <c r="X8" s="36"/>
      <c r="Y8" s="36"/>
      <c r="Z8" s="36"/>
      <c r="AA8" s="36"/>
    </row>
    <row r="9" spans="1:27" ht="66">
      <c r="A9" s="8">
        <v>5</v>
      </c>
      <c r="B9" s="1" t="s">
        <v>69</v>
      </c>
      <c r="C9" s="8" t="s">
        <v>19</v>
      </c>
      <c r="D9" s="2" t="s">
        <v>251</v>
      </c>
      <c r="E9" s="1" t="s">
        <v>595</v>
      </c>
      <c r="F9" s="94">
        <f>45500+50000</f>
        <v>95500</v>
      </c>
      <c r="G9" s="94">
        <f t="shared" si="2"/>
        <v>1631</v>
      </c>
      <c r="H9" s="94">
        <f t="shared" si="0"/>
        <v>1631</v>
      </c>
      <c r="I9" s="95">
        <f t="shared" si="1"/>
        <v>93869</v>
      </c>
      <c r="J9" s="38" t="s">
        <v>59</v>
      </c>
      <c r="K9" s="69"/>
      <c r="L9" s="1" t="s">
        <v>70</v>
      </c>
      <c r="M9" s="26" t="s">
        <v>121</v>
      </c>
      <c r="N9" s="26"/>
      <c r="O9" s="53"/>
      <c r="P9" s="36">
        <v>0</v>
      </c>
      <c r="Q9" s="36"/>
      <c r="R9" s="36"/>
      <c r="S9" s="36"/>
      <c r="T9" s="36">
        <v>1631</v>
      </c>
      <c r="U9" s="36"/>
      <c r="V9" s="36"/>
      <c r="W9" s="36"/>
      <c r="X9" s="36"/>
      <c r="Y9" s="36"/>
      <c r="Z9" s="36"/>
      <c r="AA9" s="36"/>
    </row>
    <row r="10" spans="1:27" ht="66">
      <c r="A10" s="8">
        <v>6</v>
      </c>
      <c r="B10" s="1" t="s">
        <v>72</v>
      </c>
      <c r="C10" s="8" t="s">
        <v>21</v>
      </c>
      <c r="D10" s="2" t="s">
        <v>585</v>
      </c>
      <c r="E10" s="1" t="s">
        <v>596</v>
      </c>
      <c r="F10" s="94">
        <f>24310</f>
        <v>24310</v>
      </c>
      <c r="G10" s="94">
        <f t="shared" si="2"/>
        <v>12600</v>
      </c>
      <c r="H10" s="94">
        <f t="shared" si="0"/>
        <v>22060</v>
      </c>
      <c r="I10" s="95">
        <f t="shared" si="1"/>
        <v>2250</v>
      </c>
      <c r="J10" s="38" t="s">
        <v>59</v>
      </c>
      <c r="K10" s="69"/>
      <c r="L10" s="1" t="s">
        <v>215</v>
      </c>
      <c r="M10" s="26" t="s">
        <v>123</v>
      </c>
      <c r="N10" s="26"/>
      <c r="O10" s="53"/>
      <c r="P10" s="36">
        <v>4500</v>
      </c>
      <c r="Q10" s="36"/>
      <c r="R10" s="36">
        <v>4960</v>
      </c>
      <c r="S10" s="36"/>
      <c r="T10" s="36">
        <v>12600</v>
      </c>
      <c r="U10" s="36"/>
      <c r="V10" s="36"/>
      <c r="W10" s="36"/>
      <c r="X10" s="36"/>
      <c r="Y10" s="36"/>
      <c r="Z10" s="36"/>
      <c r="AA10" s="36"/>
    </row>
    <row r="11" spans="1:27" ht="49.5">
      <c r="A11" s="8">
        <v>7</v>
      </c>
      <c r="B11" s="1"/>
      <c r="C11" s="8" t="s">
        <v>21</v>
      </c>
      <c r="D11" s="2" t="s">
        <v>584</v>
      </c>
      <c r="E11" s="1" t="s">
        <v>586</v>
      </c>
      <c r="F11" s="94">
        <v>3000</v>
      </c>
      <c r="G11" s="94">
        <f>T11</f>
        <v>0</v>
      </c>
      <c r="H11" s="94">
        <f>SUM(P11:T11)</f>
        <v>0</v>
      </c>
      <c r="I11" s="95">
        <f>F11-H11</f>
        <v>3000</v>
      </c>
      <c r="J11" s="38"/>
      <c r="K11" s="69"/>
      <c r="L11" s="1"/>
      <c r="M11" s="26" t="s">
        <v>123</v>
      </c>
      <c r="N11" s="26"/>
      <c r="O11" s="53"/>
      <c r="P11" s="36"/>
      <c r="Q11" s="36"/>
      <c r="R11" s="36"/>
      <c r="S11" s="36"/>
      <c r="T11" s="36"/>
      <c r="U11" s="36"/>
      <c r="V11" s="36"/>
      <c r="W11" s="36"/>
      <c r="X11" s="36"/>
      <c r="Y11" s="36"/>
      <c r="Z11" s="36"/>
      <c r="AA11" s="36"/>
    </row>
    <row r="12" spans="1:27" ht="66">
      <c r="A12" s="8">
        <v>8</v>
      </c>
      <c r="B12" s="1" t="s">
        <v>75</v>
      </c>
      <c r="C12" s="8" t="s">
        <v>22</v>
      </c>
      <c r="D12" s="2" t="s">
        <v>77</v>
      </c>
      <c r="E12" s="1" t="s">
        <v>154</v>
      </c>
      <c r="F12" s="94">
        <v>18100</v>
      </c>
      <c r="G12" s="94">
        <f t="shared" si="2"/>
        <v>0</v>
      </c>
      <c r="H12" s="94">
        <f t="shared" si="0"/>
        <v>17714</v>
      </c>
      <c r="I12" s="95">
        <f t="shared" si="1"/>
        <v>386</v>
      </c>
      <c r="J12" s="38">
        <v>1080930</v>
      </c>
      <c r="K12" s="69"/>
      <c r="L12" s="1" t="s">
        <v>76</v>
      </c>
      <c r="M12" s="26" t="s">
        <v>121</v>
      </c>
      <c r="N12" s="26"/>
      <c r="O12" s="53"/>
      <c r="P12" s="36">
        <v>3714</v>
      </c>
      <c r="Q12" s="36"/>
      <c r="R12" s="36"/>
      <c r="S12" s="36">
        <v>14000</v>
      </c>
      <c r="T12" s="36"/>
      <c r="U12" s="36"/>
      <c r="V12" s="36"/>
      <c r="W12" s="36"/>
      <c r="X12" s="36"/>
      <c r="Y12" s="36"/>
      <c r="Z12" s="36"/>
      <c r="AA12" s="36"/>
    </row>
    <row r="13" spans="1:27" ht="66">
      <c r="A13" s="8">
        <v>9</v>
      </c>
      <c r="B13" s="1" t="s">
        <v>23</v>
      </c>
      <c r="C13" s="8" t="s">
        <v>24</v>
      </c>
      <c r="D13" s="2" t="s">
        <v>80</v>
      </c>
      <c r="E13" s="1" t="s">
        <v>597</v>
      </c>
      <c r="F13" s="94">
        <v>4885</v>
      </c>
      <c r="G13" s="94">
        <f t="shared" si="2"/>
        <v>0</v>
      </c>
      <c r="H13" s="94">
        <f t="shared" si="0"/>
        <v>0</v>
      </c>
      <c r="I13" s="95">
        <f t="shared" si="1"/>
        <v>4885</v>
      </c>
      <c r="J13" s="38" t="s">
        <v>79</v>
      </c>
      <c r="K13" s="69"/>
      <c r="L13" s="1" t="s">
        <v>622</v>
      </c>
      <c r="M13" s="26" t="s">
        <v>121</v>
      </c>
      <c r="N13" s="26"/>
      <c r="O13" s="53"/>
      <c r="P13" s="36">
        <v>0</v>
      </c>
      <c r="Q13" s="36"/>
      <c r="R13" s="36"/>
      <c r="S13" s="36"/>
      <c r="T13" s="36"/>
      <c r="U13" s="36"/>
      <c r="V13" s="36"/>
      <c r="W13" s="36"/>
      <c r="X13" s="36"/>
      <c r="Y13" s="36"/>
      <c r="Z13" s="36"/>
      <c r="AA13" s="36"/>
    </row>
    <row r="14" spans="1:27" ht="66">
      <c r="A14" s="8">
        <v>10</v>
      </c>
      <c r="B14" s="1" t="s">
        <v>82</v>
      </c>
      <c r="C14" s="8" t="s">
        <v>25</v>
      </c>
      <c r="D14" s="12" t="s">
        <v>81</v>
      </c>
      <c r="E14" s="1" t="s">
        <v>84</v>
      </c>
      <c r="F14" s="94">
        <v>10273</v>
      </c>
      <c r="G14" s="94">
        <f t="shared" si="2"/>
        <v>0</v>
      </c>
      <c r="H14" s="94">
        <f t="shared" si="0"/>
        <v>0</v>
      </c>
      <c r="I14" s="95">
        <f t="shared" si="1"/>
        <v>10273</v>
      </c>
      <c r="J14" s="38" t="s">
        <v>59</v>
      </c>
      <c r="K14" s="69"/>
      <c r="L14" s="1" t="s">
        <v>621</v>
      </c>
      <c r="M14" s="26" t="s">
        <v>121</v>
      </c>
      <c r="N14" s="26"/>
      <c r="O14" s="53"/>
      <c r="P14" s="36">
        <v>0</v>
      </c>
      <c r="Q14" s="36"/>
      <c r="R14" s="36"/>
      <c r="S14" s="36"/>
      <c r="T14" s="36"/>
      <c r="U14" s="36"/>
      <c r="V14" s="36"/>
      <c r="W14" s="36"/>
      <c r="X14" s="36"/>
      <c r="Y14" s="36"/>
      <c r="Z14" s="36"/>
      <c r="AA14" s="36"/>
    </row>
    <row r="15" spans="1:27" ht="82.5">
      <c r="A15" s="8">
        <v>11</v>
      </c>
      <c r="B15" s="1" t="s">
        <v>90</v>
      </c>
      <c r="C15" s="8" t="s">
        <v>26</v>
      </c>
      <c r="D15" s="2" t="s">
        <v>171</v>
      </c>
      <c r="E15" s="1" t="s">
        <v>174</v>
      </c>
      <c r="F15" s="94">
        <v>93600</v>
      </c>
      <c r="G15" s="94">
        <f t="shared" si="2"/>
        <v>0</v>
      </c>
      <c r="H15" s="94">
        <f t="shared" si="0"/>
        <v>91800</v>
      </c>
      <c r="I15" s="95">
        <f t="shared" si="1"/>
        <v>1800</v>
      </c>
      <c r="J15" s="38" t="s">
        <v>59</v>
      </c>
      <c r="K15" s="69"/>
      <c r="L15" s="1" t="s">
        <v>216</v>
      </c>
      <c r="M15" s="26" t="s">
        <v>121</v>
      </c>
      <c r="N15" s="26"/>
      <c r="O15" s="53" t="s">
        <v>143</v>
      </c>
      <c r="P15" s="36">
        <v>91800</v>
      </c>
      <c r="Q15" s="36"/>
      <c r="R15" s="36"/>
      <c r="S15" s="36"/>
      <c r="T15" s="36"/>
      <c r="U15" s="36"/>
      <c r="V15" s="36"/>
      <c r="W15" s="36"/>
      <c r="X15" s="36"/>
      <c r="Y15" s="36"/>
      <c r="Z15" s="36"/>
      <c r="AA15" s="36"/>
    </row>
    <row r="16" spans="1:27" ht="99">
      <c r="A16" s="8">
        <v>12</v>
      </c>
      <c r="B16" s="1" t="s">
        <v>91</v>
      </c>
      <c r="C16" s="8" t="s">
        <v>27</v>
      </c>
      <c r="D16" s="2" t="s">
        <v>617</v>
      </c>
      <c r="E16" s="1" t="s">
        <v>598</v>
      </c>
      <c r="F16" s="94">
        <v>1788</v>
      </c>
      <c r="G16" s="94">
        <f t="shared" si="2"/>
        <v>0</v>
      </c>
      <c r="H16" s="94">
        <f t="shared" si="0"/>
        <v>1756</v>
      </c>
      <c r="I16" s="95">
        <f t="shared" si="1"/>
        <v>32</v>
      </c>
      <c r="J16" s="38" t="s">
        <v>59</v>
      </c>
      <c r="K16" s="69"/>
      <c r="L16" s="1" t="s">
        <v>86</v>
      </c>
      <c r="M16" s="26" t="s">
        <v>121</v>
      </c>
      <c r="N16" s="26"/>
      <c r="O16" s="53" t="s">
        <v>143</v>
      </c>
      <c r="P16" s="36">
        <v>1756</v>
      </c>
      <c r="Q16" s="36"/>
      <c r="R16" s="36"/>
      <c r="S16" s="36"/>
      <c r="T16" s="36"/>
      <c r="U16" s="36"/>
      <c r="V16" s="36"/>
      <c r="W16" s="36"/>
      <c r="X16" s="36"/>
      <c r="Y16" s="36"/>
      <c r="Z16" s="36"/>
      <c r="AA16" s="36"/>
    </row>
    <row r="17" spans="1:27" ht="99">
      <c r="A17" s="8">
        <v>13</v>
      </c>
      <c r="B17" s="1" t="s">
        <v>91</v>
      </c>
      <c r="C17" s="8" t="s">
        <v>28</v>
      </c>
      <c r="D17" s="2" t="s">
        <v>618</v>
      </c>
      <c r="E17" s="1" t="s">
        <v>599</v>
      </c>
      <c r="F17" s="94">
        <v>28703</v>
      </c>
      <c r="G17" s="94">
        <f t="shared" si="2"/>
        <v>0</v>
      </c>
      <c r="H17" s="94">
        <f t="shared" si="0"/>
        <v>7065</v>
      </c>
      <c r="I17" s="95">
        <f t="shared" si="1"/>
        <v>21638</v>
      </c>
      <c r="J17" s="38" t="s">
        <v>59</v>
      </c>
      <c r="K17" s="69"/>
      <c r="L17" s="1" t="s">
        <v>87</v>
      </c>
      <c r="M17" s="26" t="s">
        <v>121</v>
      </c>
      <c r="N17" s="26"/>
      <c r="O17" s="53"/>
      <c r="P17" s="36">
        <v>0</v>
      </c>
      <c r="Q17" s="36"/>
      <c r="R17" s="36">
        <v>7065</v>
      </c>
      <c r="S17" s="36"/>
      <c r="T17" s="36"/>
      <c r="U17" s="36"/>
      <c r="V17" s="36"/>
      <c r="W17" s="36"/>
      <c r="X17" s="36"/>
      <c r="Y17" s="36"/>
      <c r="Z17" s="36"/>
      <c r="AA17" s="36"/>
    </row>
    <row r="18" spans="1:27" ht="115.5">
      <c r="A18" s="8">
        <v>14</v>
      </c>
      <c r="B18" s="1" t="s">
        <v>91</v>
      </c>
      <c r="C18" s="8" t="s">
        <v>29</v>
      </c>
      <c r="D18" s="2" t="s">
        <v>619</v>
      </c>
      <c r="E18" s="1" t="s">
        <v>599</v>
      </c>
      <c r="F18" s="94">
        <f>20000+33000</f>
        <v>53000</v>
      </c>
      <c r="G18" s="94">
        <f t="shared" si="2"/>
        <v>6115</v>
      </c>
      <c r="H18" s="94">
        <f t="shared" si="0"/>
        <v>8153</v>
      </c>
      <c r="I18" s="95">
        <f t="shared" si="1"/>
        <v>44847</v>
      </c>
      <c r="J18" s="38" t="s">
        <v>59</v>
      </c>
      <c r="K18" s="69"/>
      <c r="L18" s="1" t="s">
        <v>92</v>
      </c>
      <c r="M18" s="26" t="s">
        <v>121</v>
      </c>
      <c r="N18" s="26"/>
      <c r="O18" s="53"/>
      <c r="P18" s="36">
        <v>0</v>
      </c>
      <c r="Q18" s="36"/>
      <c r="R18" s="36">
        <v>2038</v>
      </c>
      <c r="S18" s="36"/>
      <c r="T18" s="36">
        <v>6115</v>
      </c>
      <c r="U18" s="36"/>
      <c r="V18" s="36"/>
      <c r="W18" s="36"/>
      <c r="X18" s="36"/>
      <c r="Y18" s="36"/>
      <c r="Z18" s="36"/>
      <c r="AA18" s="36"/>
    </row>
    <row r="19" spans="1:27" ht="82.5">
      <c r="A19" s="8">
        <v>15</v>
      </c>
      <c r="B19" s="1" t="s">
        <v>94</v>
      </c>
      <c r="C19" s="8" t="s">
        <v>30</v>
      </c>
      <c r="D19" s="11" t="s">
        <v>93</v>
      </c>
      <c r="E19" s="1" t="s">
        <v>96</v>
      </c>
      <c r="F19" s="94">
        <v>120000</v>
      </c>
      <c r="G19" s="94">
        <f t="shared" si="2"/>
        <v>0</v>
      </c>
      <c r="H19" s="94">
        <f t="shared" si="0"/>
        <v>0</v>
      </c>
      <c r="I19" s="95">
        <f t="shared" si="1"/>
        <v>120000</v>
      </c>
      <c r="J19" s="38" t="s">
        <v>59</v>
      </c>
      <c r="K19" s="69"/>
      <c r="L19" s="1" t="s">
        <v>95</v>
      </c>
      <c r="M19" s="26" t="s">
        <v>121</v>
      </c>
      <c r="N19" s="26"/>
      <c r="O19" s="53"/>
      <c r="P19" s="36">
        <v>0</v>
      </c>
      <c r="Q19" s="36"/>
      <c r="R19" s="36"/>
      <c r="S19" s="36"/>
      <c r="T19" s="36"/>
      <c r="U19" s="36"/>
      <c r="V19" s="36"/>
      <c r="W19" s="36"/>
      <c r="X19" s="36"/>
      <c r="Y19" s="36"/>
      <c r="Z19" s="36"/>
      <c r="AA19" s="36"/>
    </row>
    <row r="20" spans="1:27" ht="99">
      <c r="A20" s="8">
        <v>16</v>
      </c>
      <c r="B20" s="1" t="s">
        <v>497</v>
      </c>
      <c r="C20" s="8" t="s">
        <v>435</v>
      </c>
      <c r="D20" s="2" t="s">
        <v>541</v>
      </c>
      <c r="E20" s="1" t="s">
        <v>600</v>
      </c>
      <c r="F20" s="94">
        <f>140216-26400+275400</f>
        <v>389216</v>
      </c>
      <c r="G20" s="94">
        <f t="shared" si="2"/>
        <v>93711</v>
      </c>
      <c r="H20" s="94">
        <f t="shared" si="0"/>
        <v>167802</v>
      </c>
      <c r="I20" s="95">
        <f t="shared" si="1"/>
        <v>221414</v>
      </c>
      <c r="J20" s="38" t="s">
        <v>59</v>
      </c>
      <c r="K20" s="69"/>
      <c r="L20" s="1" t="s">
        <v>620</v>
      </c>
      <c r="M20" s="26" t="s">
        <v>121</v>
      </c>
      <c r="N20" s="26"/>
      <c r="O20" s="53"/>
      <c r="P20" s="36">
        <v>13412</v>
      </c>
      <c r="Q20" s="36"/>
      <c r="R20" s="36">
        <v>28091</v>
      </c>
      <c r="S20" s="36">
        <v>32588</v>
      </c>
      <c r="T20" s="36">
        <v>93711</v>
      </c>
      <c r="U20" s="36"/>
      <c r="V20" s="36"/>
      <c r="W20" s="36"/>
      <c r="X20" s="36"/>
      <c r="Y20" s="36"/>
      <c r="Z20" s="36"/>
      <c r="AA20" s="36"/>
    </row>
    <row r="21" spans="1:27" ht="66">
      <c r="A21" s="8">
        <v>17</v>
      </c>
      <c r="B21" s="1" t="s">
        <v>11</v>
      </c>
      <c r="C21" s="8" t="s">
        <v>62</v>
      </c>
      <c r="D21" s="11" t="s">
        <v>13</v>
      </c>
      <c r="E21" s="1" t="s">
        <v>159</v>
      </c>
      <c r="F21" s="94">
        <v>363151</v>
      </c>
      <c r="G21" s="94">
        <f t="shared" si="2"/>
        <v>47182</v>
      </c>
      <c r="H21" s="94">
        <f t="shared" si="0"/>
        <v>104767</v>
      </c>
      <c r="I21" s="95">
        <f t="shared" si="1"/>
        <v>258384</v>
      </c>
      <c r="J21" s="38" t="s">
        <v>59</v>
      </c>
      <c r="K21" s="69"/>
      <c r="L21" s="1" t="s">
        <v>97</v>
      </c>
      <c r="M21" s="26" t="s">
        <v>121</v>
      </c>
      <c r="N21" s="63"/>
      <c r="O21" s="73" t="s">
        <v>301</v>
      </c>
      <c r="P21" s="36">
        <v>10550</v>
      </c>
      <c r="Q21" s="36"/>
      <c r="R21" s="36">
        <v>8806</v>
      </c>
      <c r="S21" s="36">
        <v>38229</v>
      </c>
      <c r="T21" s="36">
        <v>47182</v>
      </c>
      <c r="U21" s="36"/>
      <c r="V21" s="36"/>
      <c r="W21" s="36"/>
      <c r="X21" s="36"/>
      <c r="Y21" s="36"/>
      <c r="Z21" s="36"/>
      <c r="AA21" s="36"/>
    </row>
    <row r="22" spans="1:27" ht="49.5">
      <c r="A22" s="8">
        <v>18</v>
      </c>
      <c r="B22" s="1" t="s">
        <v>100</v>
      </c>
      <c r="C22" s="8" t="s">
        <v>98</v>
      </c>
      <c r="D22" s="11" t="s">
        <v>99</v>
      </c>
      <c r="E22" s="1" t="s">
        <v>160</v>
      </c>
      <c r="F22" s="94">
        <v>10000</v>
      </c>
      <c r="G22" s="94">
        <f t="shared" si="2"/>
        <v>0</v>
      </c>
      <c r="H22" s="94">
        <f t="shared" si="0"/>
        <v>10000</v>
      </c>
      <c r="I22" s="95">
        <f t="shared" si="1"/>
        <v>0</v>
      </c>
      <c r="J22" s="38" t="s">
        <v>59</v>
      </c>
      <c r="K22" s="69"/>
      <c r="L22" s="1" t="s">
        <v>101</v>
      </c>
      <c r="M22" s="26" t="s">
        <v>124</v>
      </c>
      <c r="N22" s="74" t="s">
        <v>308</v>
      </c>
      <c r="O22" s="53"/>
      <c r="P22" s="36">
        <v>0</v>
      </c>
      <c r="Q22" s="36">
        <v>10000</v>
      </c>
      <c r="R22" s="36"/>
      <c r="S22" s="36"/>
      <c r="T22" s="36"/>
      <c r="U22" s="36"/>
      <c r="V22" s="36"/>
      <c r="W22" s="36"/>
      <c r="X22" s="36"/>
      <c r="Y22" s="36"/>
      <c r="Z22" s="36"/>
      <c r="AA22" s="36"/>
    </row>
    <row r="23" spans="1:27" ht="132">
      <c r="A23" s="8">
        <v>19</v>
      </c>
      <c r="B23" s="1" t="s">
        <v>494</v>
      </c>
      <c r="C23" s="8" t="s">
        <v>437</v>
      </c>
      <c r="D23" s="11" t="s">
        <v>438</v>
      </c>
      <c r="E23" s="1" t="s">
        <v>440</v>
      </c>
      <c r="F23" s="94">
        <v>100000</v>
      </c>
      <c r="G23" s="94">
        <f t="shared" si="2"/>
        <v>57197</v>
      </c>
      <c r="H23" s="94">
        <f t="shared" si="0"/>
        <v>57197</v>
      </c>
      <c r="I23" s="95">
        <f t="shared" si="1"/>
        <v>42803</v>
      </c>
      <c r="J23" s="97" t="s">
        <v>441</v>
      </c>
      <c r="K23" s="69"/>
      <c r="L23" s="1"/>
      <c r="M23" s="26" t="s">
        <v>123</v>
      </c>
      <c r="N23" s="74"/>
      <c r="O23" s="53"/>
      <c r="P23" s="36"/>
      <c r="Q23" s="36"/>
      <c r="R23" s="36"/>
      <c r="S23" s="36"/>
      <c r="T23" s="36">
        <v>57197</v>
      </c>
      <c r="U23" s="36"/>
      <c r="V23" s="36"/>
      <c r="W23" s="36"/>
      <c r="X23" s="36"/>
      <c r="Y23" s="36"/>
      <c r="Z23" s="36"/>
      <c r="AA23" s="36"/>
    </row>
    <row r="24" spans="1:27" ht="148.5">
      <c r="A24" s="8">
        <v>20</v>
      </c>
      <c r="B24" s="1" t="s">
        <v>485</v>
      </c>
      <c r="C24" s="8" t="s">
        <v>437</v>
      </c>
      <c r="D24" s="11" t="s">
        <v>481</v>
      </c>
      <c r="E24" s="1" t="s">
        <v>484</v>
      </c>
      <c r="F24" s="94">
        <v>590000</v>
      </c>
      <c r="G24" s="94">
        <f t="shared" si="2"/>
        <v>590000</v>
      </c>
      <c r="H24" s="94">
        <f t="shared" si="0"/>
        <v>590000</v>
      </c>
      <c r="I24" s="95">
        <f t="shared" si="1"/>
        <v>0</v>
      </c>
      <c r="J24" s="97" t="s">
        <v>482</v>
      </c>
      <c r="K24" s="69">
        <v>43601</v>
      </c>
      <c r="L24" s="1"/>
      <c r="M24" s="26" t="s">
        <v>57</v>
      </c>
      <c r="N24" s="74" t="s">
        <v>539</v>
      </c>
      <c r="O24" s="53"/>
      <c r="P24" s="36"/>
      <c r="Q24" s="36"/>
      <c r="R24" s="36"/>
      <c r="S24" s="36"/>
      <c r="T24" s="36">
        <v>590000</v>
      </c>
      <c r="U24" s="36"/>
      <c r="V24" s="36"/>
      <c r="W24" s="36"/>
      <c r="X24" s="36"/>
      <c r="Y24" s="36"/>
      <c r="Z24" s="36"/>
      <c r="AA24" s="36"/>
    </row>
    <row r="25" spans="1:27" ht="115.5">
      <c r="A25" s="8">
        <v>21</v>
      </c>
      <c r="B25" s="1" t="s">
        <v>545</v>
      </c>
      <c r="C25" s="8" t="s">
        <v>542</v>
      </c>
      <c r="D25" s="11" t="s">
        <v>543</v>
      </c>
      <c r="E25" s="1" t="s">
        <v>544</v>
      </c>
      <c r="F25" s="94">
        <v>53181</v>
      </c>
      <c r="G25" s="94">
        <f>T25</f>
        <v>0</v>
      </c>
      <c r="H25" s="94">
        <f>SUM(P25:T25)</f>
        <v>0</v>
      </c>
      <c r="I25" s="95">
        <f>F25-H25</f>
        <v>53181</v>
      </c>
      <c r="J25" s="97">
        <v>1080731</v>
      </c>
      <c r="K25" s="69"/>
      <c r="L25" s="53" t="s">
        <v>601</v>
      </c>
      <c r="M25" s="26" t="s">
        <v>546</v>
      </c>
      <c r="N25" s="74"/>
      <c r="O25" s="53"/>
      <c r="P25" s="36"/>
      <c r="Q25" s="36"/>
      <c r="R25" s="36"/>
      <c r="S25" s="36"/>
      <c r="T25" s="36"/>
      <c r="U25" s="36"/>
      <c r="V25" s="36"/>
      <c r="W25" s="36"/>
      <c r="X25" s="36"/>
      <c r="Y25" s="36"/>
      <c r="Z25" s="36"/>
      <c r="AA25" s="36"/>
    </row>
    <row r="26" spans="1:27" ht="99">
      <c r="A26" s="8">
        <v>22</v>
      </c>
      <c r="B26" s="1" t="s">
        <v>495</v>
      </c>
      <c r="C26" s="8" t="s">
        <v>442</v>
      </c>
      <c r="D26" s="11" t="s">
        <v>443</v>
      </c>
      <c r="E26" s="1" t="s">
        <v>444</v>
      </c>
      <c r="F26" s="94">
        <v>14000</v>
      </c>
      <c r="G26" s="94">
        <f t="shared" si="2"/>
        <v>2800</v>
      </c>
      <c r="H26" s="94">
        <f t="shared" si="0"/>
        <v>11200</v>
      </c>
      <c r="I26" s="95">
        <f t="shared" si="1"/>
        <v>2800</v>
      </c>
      <c r="J26" s="97" t="s">
        <v>446</v>
      </c>
      <c r="K26" s="69"/>
      <c r="L26" s="1"/>
      <c r="M26" s="26" t="s">
        <v>445</v>
      </c>
      <c r="N26" s="74"/>
      <c r="O26" s="53"/>
      <c r="P26" s="36"/>
      <c r="Q26" s="36"/>
      <c r="R26" s="36"/>
      <c r="S26" s="36">
        <v>8400</v>
      </c>
      <c r="T26" s="36">
        <v>2800</v>
      </c>
      <c r="U26" s="36"/>
      <c r="V26" s="36"/>
      <c r="W26" s="36"/>
      <c r="X26" s="36"/>
      <c r="Y26" s="36"/>
      <c r="Z26" s="36"/>
      <c r="AA26" s="36"/>
    </row>
    <row r="27" spans="1:27" ht="66">
      <c r="A27" s="8">
        <v>23</v>
      </c>
      <c r="B27" s="1"/>
      <c r="C27" s="8" t="s">
        <v>530</v>
      </c>
      <c r="D27" s="11" t="s">
        <v>532</v>
      </c>
      <c r="E27" s="1" t="s">
        <v>623</v>
      </c>
      <c r="F27" s="94">
        <v>4000</v>
      </c>
      <c r="G27" s="94">
        <f t="shared" si="2"/>
        <v>4000</v>
      </c>
      <c r="H27" s="94">
        <f t="shared" si="0"/>
        <v>4000</v>
      </c>
      <c r="I27" s="95">
        <f t="shared" si="1"/>
        <v>0</v>
      </c>
      <c r="J27" s="97" t="s">
        <v>533</v>
      </c>
      <c r="K27" s="69">
        <v>43628</v>
      </c>
      <c r="L27" s="1"/>
      <c r="M27" s="100" t="s">
        <v>531</v>
      </c>
      <c r="N27" s="74" t="s">
        <v>638</v>
      </c>
      <c r="O27" s="53"/>
      <c r="P27" s="36"/>
      <c r="Q27" s="36"/>
      <c r="R27" s="36"/>
      <c r="S27" s="36"/>
      <c r="T27" s="36">
        <v>4000</v>
      </c>
      <c r="U27" s="36"/>
      <c r="V27" s="36"/>
      <c r="W27" s="36"/>
      <c r="X27" s="36"/>
      <c r="Y27" s="36"/>
      <c r="Z27" s="36"/>
      <c r="AA27" s="36"/>
    </row>
    <row r="28" spans="1:27" ht="82.5">
      <c r="A28" s="8">
        <v>24</v>
      </c>
      <c r="B28" s="1" t="s">
        <v>456</v>
      </c>
      <c r="C28" s="8" t="s">
        <v>529</v>
      </c>
      <c r="D28" s="11" t="s">
        <v>459</v>
      </c>
      <c r="E28" s="1" t="s">
        <v>455</v>
      </c>
      <c r="F28" s="94">
        <v>4000</v>
      </c>
      <c r="G28" s="94">
        <f t="shared" si="2"/>
        <v>4000</v>
      </c>
      <c r="H28" s="94">
        <f t="shared" si="0"/>
        <v>4000</v>
      </c>
      <c r="I28" s="95">
        <f t="shared" si="1"/>
        <v>0</v>
      </c>
      <c r="J28" s="97" t="s">
        <v>454</v>
      </c>
      <c r="K28" s="69">
        <v>43607</v>
      </c>
      <c r="L28" s="1"/>
      <c r="M28" s="98" t="s">
        <v>127</v>
      </c>
      <c r="N28" s="74" t="s">
        <v>540</v>
      </c>
      <c r="O28" s="53"/>
      <c r="P28" s="36"/>
      <c r="Q28" s="36"/>
      <c r="R28" s="36"/>
      <c r="S28" s="36"/>
      <c r="T28" s="36">
        <v>4000</v>
      </c>
      <c r="U28" s="36"/>
      <c r="V28" s="36"/>
      <c r="W28" s="36"/>
      <c r="X28" s="36"/>
      <c r="Y28" s="36"/>
      <c r="Z28" s="36"/>
      <c r="AA28" s="36"/>
    </row>
    <row r="29" spans="1:27" ht="99">
      <c r="A29" s="8">
        <v>25</v>
      </c>
      <c r="B29" s="1" t="s">
        <v>496</v>
      </c>
      <c r="C29" s="8" t="s">
        <v>447</v>
      </c>
      <c r="D29" s="11" t="s">
        <v>498</v>
      </c>
      <c r="E29" s="1" t="s">
        <v>458</v>
      </c>
      <c r="F29" s="94">
        <v>347306</v>
      </c>
      <c r="G29" s="94">
        <f t="shared" si="2"/>
        <v>347306</v>
      </c>
      <c r="H29" s="94">
        <f t="shared" si="0"/>
        <v>347306</v>
      </c>
      <c r="I29" s="95">
        <f t="shared" si="1"/>
        <v>0</v>
      </c>
      <c r="J29" s="97" t="s">
        <v>460</v>
      </c>
      <c r="K29" s="69">
        <v>43615</v>
      </c>
      <c r="L29" s="1"/>
      <c r="M29" s="99" t="s">
        <v>457</v>
      </c>
      <c r="N29" s="74" t="s">
        <v>587</v>
      </c>
      <c r="O29" s="53"/>
      <c r="P29" s="36"/>
      <c r="Q29" s="36"/>
      <c r="R29" s="36"/>
      <c r="S29" s="36"/>
      <c r="T29" s="36">
        <v>347306</v>
      </c>
      <c r="U29" s="36"/>
      <c r="V29" s="36"/>
      <c r="W29" s="36"/>
      <c r="X29" s="36"/>
      <c r="Y29" s="36"/>
      <c r="Z29" s="36"/>
      <c r="AA29" s="36"/>
    </row>
    <row r="30" spans="1:27" ht="66">
      <c r="A30" s="8">
        <v>26</v>
      </c>
      <c r="B30" s="1" t="s">
        <v>553</v>
      </c>
      <c r="C30" s="8" t="s">
        <v>547</v>
      </c>
      <c r="D30" s="11" t="s">
        <v>548</v>
      </c>
      <c r="E30" s="1" t="s">
        <v>549</v>
      </c>
      <c r="F30" s="94">
        <v>93600</v>
      </c>
      <c r="G30" s="94">
        <f>T30</f>
        <v>0</v>
      </c>
      <c r="H30" s="94">
        <f>SUM(P30:T30)</f>
        <v>0</v>
      </c>
      <c r="I30" s="95">
        <f>F30-H30</f>
        <v>93600</v>
      </c>
      <c r="J30" s="97" t="s">
        <v>446</v>
      </c>
      <c r="K30" s="69"/>
      <c r="L30" s="1"/>
      <c r="M30" s="26" t="s">
        <v>121</v>
      </c>
      <c r="N30" s="74"/>
      <c r="O30" s="53"/>
      <c r="P30" s="36"/>
      <c r="Q30" s="36"/>
      <c r="R30" s="36"/>
      <c r="S30" s="36"/>
      <c r="T30" s="36"/>
      <c r="U30" s="36"/>
      <c r="V30" s="36"/>
      <c r="W30" s="36"/>
      <c r="X30" s="36"/>
      <c r="Y30" s="36"/>
      <c r="Z30" s="36"/>
      <c r="AA30" s="36"/>
    </row>
    <row r="31" spans="1:27" ht="99">
      <c r="A31" s="8">
        <v>27</v>
      </c>
      <c r="B31" s="1" t="s">
        <v>552</v>
      </c>
      <c r="C31" s="8" t="s">
        <v>550</v>
      </c>
      <c r="D31" s="11" t="s">
        <v>624</v>
      </c>
      <c r="E31" s="1" t="s">
        <v>549</v>
      </c>
      <c r="F31" s="94">
        <v>1788</v>
      </c>
      <c r="G31" s="94">
        <f>T31</f>
        <v>0</v>
      </c>
      <c r="H31" s="94">
        <f>SUM(P31:T31)</f>
        <v>0</v>
      </c>
      <c r="I31" s="95">
        <f>F31-H31</f>
        <v>1788</v>
      </c>
      <c r="J31" s="97" t="s">
        <v>551</v>
      </c>
      <c r="K31" s="69"/>
      <c r="L31" s="1"/>
      <c r="M31" s="26" t="s">
        <v>121</v>
      </c>
      <c r="N31" s="74"/>
      <c r="O31" s="53"/>
      <c r="P31" s="36"/>
      <c r="Q31" s="36"/>
      <c r="R31" s="36"/>
      <c r="S31" s="36"/>
      <c r="T31" s="36"/>
      <c r="U31" s="36"/>
      <c r="V31" s="36"/>
      <c r="W31" s="36"/>
      <c r="X31" s="36"/>
      <c r="Y31" s="36"/>
      <c r="Z31" s="36"/>
      <c r="AA31" s="36"/>
    </row>
    <row r="32" spans="1:27" ht="115.5">
      <c r="A32" s="8">
        <v>28</v>
      </c>
      <c r="B32" s="1" t="s">
        <v>453</v>
      </c>
      <c r="C32" s="8" t="s">
        <v>448</v>
      </c>
      <c r="D32" s="11" t="s">
        <v>636</v>
      </c>
      <c r="E32" s="1" t="s">
        <v>452</v>
      </c>
      <c r="F32" s="94">
        <v>843</v>
      </c>
      <c r="G32" s="94">
        <f t="shared" si="2"/>
        <v>0</v>
      </c>
      <c r="H32" s="94">
        <f t="shared" si="0"/>
        <v>843</v>
      </c>
      <c r="I32" s="95">
        <f t="shared" si="1"/>
        <v>0</v>
      </c>
      <c r="J32" s="97" t="s">
        <v>449</v>
      </c>
      <c r="K32" s="69"/>
      <c r="L32" s="1"/>
      <c r="M32" s="26" t="s">
        <v>121</v>
      </c>
      <c r="N32" s="74"/>
      <c r="O32" s="53"/>
      <c r="P32" s="36"/>
      <c r="Q32" s="36"/>
      <c r="R32" s="36">
        <v>843</v>
      </c>
      <c r="S32" s="36"/>
      <c r="T32" s="36"/>
      <c r="U32" s="36"/>
      <c r="V32" s="36"/>
      <c r="W32" s="36"/>
      <c r="X32" s="36"/>
      <c r="Y32" s="36"/>
      <c r="Z32" s="36"/>
      <c r="AA32" s="36"/>
    </row>
    <row r="33" spans="1:27" ht="115.5">
      <c r="A33" s="8">
        <v>29</v>
      </c>
      <c r="B33" s="1" t="s">
        <v>625</v>
      </c>
      <c r="C33" s="8" t="s">
        <v>448</v>
      </c>
      <c r="D33" s="11" t="s">
        <v>554</v>
      </c>
      <c r="E33" s="1" t="s">
        <v>556</v>
      </c>
      <c r="F33" s="94">
        <v>40000</v>
      </c>
      <c r="G33" s="94">
        <f>T33</f>
        <v>0</v>
      </c>
      <c r="H33" s="94">
        <f>SUM(P33:T33)</f>
        <v>0</v>
      </c>
      <c r="I33" s="95">
        <f>F33-H33</f>
        <v>40000</v>
      </c>
      <c r="J33" s="97">
        <v>1080731</v>
      </c>
      <c r="K33" s="69"/>
      <c r="L33" s="1"/>
      <c r="M33" s="26" t="s">
        <v>555</v>
      </c>
      <c r="N33" s="74"/>
      <c r="O33" s="53"/>
      <c r="P33" s="36"/>
      <c r="Q33" s="36"/>
      <c r="R33" s="36"/>
      <c r="S33" s="36"/>
      <c r="T33" s="36"/>
      <c r="U33" s="36"/>
      <c r="V33" s="36"/>
      <c r="W33" s="36"/>
      <c r="X33" s="36"/>
      <c r="Y33" s="36"/>
      <c r="Z33" s="36"/>
      <c r="AA33" s="36"/>
    </row>
    <row r="34" spans="1:27" ht="66">
      <c r="A34" s="8">
        <v>30</v>
      </c>
      <c r="B34" s="1" t="s">
        <v>561</v>
      </c>
      <c r="C34" s="8" t="s">
        <v>557</v>
      </c>
      <c r="D34" s="11" t="s">
        <v>558</v>
      </c>
      <c r="E34" s="1" t="s">
        <v>560</v>
      </c>
      <c r="F34" s="94">
        <v>5000</v>
      </c>
      <c r="G34" s="94">
        <f>T34</f>
        <v>0</v>
      </c>
      <c r="H34" s="94">
        <f>SUM(P34:T34)</f>
        <v>0</v>
      </c>
      <c r="I34" s="95">
        <f>F34-H34</f>
        <v>5000</v>
      </c>
      <c r="J34" s="97" t="s">
        <v>559</v>
      </c>
      <c r="K34" s="69">
        <v>43626</v>
      </c>
      <c r="L34" s="1"/>
      <c r="M34" s="99" t="s">
        <v>121</v>
      </c>
      <c r="N34" s="74" t="s">
        <v>637</v>
      </c>
      <c r="O34" s="53"/>
      <c r="P34" s="36"/>
      <c r="Q34" s="36"/>
      <c r="R34" s="36"/>
      <c r="S34" s="36"/>
      <c r="T34" s="36"/>
      <c r="U34" s="36"/>
      <c r="V34" s="36"/>
      <c r="W34" s="36"/>
      <c r="X34" s="36"/>
      <c r="Y34" s="36"/>
      <c r="Z34" s="36"/>
      <c r="AA34" s="36"/>
    </row>
    <row r="35" spans="1:27" ht="82.5">
      <c r="A35" s="8">
        <v>31</v>
      </c>
      <c r="B35" s="1" t="s">
        <v>463</v>
      </c>
      <c r="C35" s="8" t="s">
        <v>461</v>
      </c>
      <c r="D35" s="11" t="s">
        <v>500</v>
      </c>
      <c r="E35" s="1" t="s">
        <v>462</v>
      </c>
      <c r="F35" s="94">
        <v>30000</v>
      </c>
      <c r="G35" s="94">
        <f t="shared" si="2"/>
        <v>0</v>
      </c>
      <c r="H35" s="94">
        <f t="shared" si="0"/>
        <v>0</v>
      </c>
      <c r="I35" s="95">
        <f t="shared" si="1"/>
        <v>30000</v>
      </c>
      <c r="J35" s="97" t="s">
        <v>79</v>
      </c>
      <c r="K35" s="69"/>
      <c r="L35" s="1"/>
      <c r="M35" s="99" t="s">
        <v>450</v>
      </c>
      <c r="N35" s="74"/>
      <c r="O35" s="53"/>
      <c r="P35" s="36"/>
      <c r="Q35" s="36"/>
      <c r="R35" s="36"/>
      <c r="S35" s="36"/>
      <c r="T35" s="36"/>
      <c r="U35" s="36"/>
      <c r="V35" s="36"/>
      <c r="W35" s="36"/>
      <c r="X35" s="36"/>
      <c r="Y35" s="36"/>
      <c r="Z35" s="36"/>
      <c r="AA35" s="36"/>
    </row>
    <row r="36" spans="1:27" ht="66">
      <c r="A36" s="8">
        <v>32</v>
      </c>
      <c r="B36" s="1" t="s">
        <v>501</v>
      </c>
      <c r="C36" s="8" t="s">
        <v>486</v>
      </c>
      <c r="D36" s="11" t="s">
        <v>487</v>
      </c>
      <c r="E36" s="1" t="s">
        <v>488</v>
      </c>
      <c r="F36" s="94">
        <v>10000</v>
      </c>
      <c r="G36" s="94">
        <f t="shared" si="2"/>
        <v>10000</v>
      </c>
      <c r="H36" s="94">
        <f t="shared" si="0"/>
        <v>10000</v>
      </c>
      <c r="I36" s="95">
        <f t="shared" si="1"/>
        <v>0</v>
      </c>
      <c r="J36" s="97" t="s">
        <v>482</v>
      </c>
      <c r="K36" s="69"/>
      <c r="L36" s="1"/>
      <c r="M36" s="99" t="s">
        <v>124</v>
      </c>
      <c r="N36" s="74"/>
      <c r="O36" s="53"/>
      <c r="P36" s="36"/>
      <c r="Q36" s="36"/>
      <c r="R36" s="36"/>
      <c r="S36" s="36"/>
      <c r="T36" s="36">
        <v>10000</v>
      </c>
      <c r="U36" s="36"/>
      <c r="V36" s="36"/>
      <c r="W36" s="36"/>
      <c r="X36" s="36"/>
      <c r="Y36" s="36"/>
      <c r="Z36" s="36"/>
      <c r="AA36" s="36"/>
    </row>
    <row r="37" spans="1:27" ht="165">
      <c r="A37" s="8">
        <v>33</v>
      </c>
      <c r="B37" s="1" t="s">
        <v>309</v>
      </c>
      <c r="C37" s="8" t="s">
        <v>310</v>
      </c>
      <c r="D37" s="11" t="s">
        <v>311</v>
      </c>
      <c r="E37" s="1" t="s">
        <v>312</v>
      </c>
      <c r="F37" s="94">
        <v>121</v>
      </c>
      <c r="G37" s="94">
        <f t="shared" si="2"/>
        <v>0</v>
      </c>
      <c r="H37" s="94">
        <f t="shared" si="0"/>
        <v>121</v>
      </c>
      <c r="I37" s="95">
        <f t="shared" si="1"/>
        <v>0</v>
      </c>
      <c r="J37" s="38" t="s">
        <v>59</v>
      </c>
      <c r="K37" s="69">
        <v>43550</v>
      </c>
      <c r="L37" s="1" t="s">
        <v>626</v>
      </c>
      <c r="M37" s="26" t="s">
        <v>122</v>
      </c>
      <c r="N37" s="26" t="s">
        <v>314</v>
      </c>
      <c r="O37" s="53"/>
      <c r="P37" s="36"/>
      <c r="Q37" s="36"/>
      <c r="R37" s="36">
        <v>121</v>
      </c>
      <c r="S37" s="36"/>
      <c r="T37" s="36"/>
      <c r="U37" s="36"/>
      <c r="V37" s="36"/>
      <c r="W37" s="36"/>
      <c r="X37" s="36"/>
      <c r="Y37" s="36"/>
      <c r="Z37" s="36"/>
      <c r="AA37" s="36"/>
    </row>
    <row r="38" spans="1:30" ht="82.5">
      <c r="A38" s="8">
        <v>34</v>
      </c>
      <c r="B38" s="1" t="s">
        <v>522</v>
      </c>
      <c r="C38" s="8" t="s">
        <v>523</v>
      </c>
      <c r="D38" s="11" t="s">
        <v>519</v>
      </c>
      <c r="E38" s="1" t="s">
        <v>520</v>
      </c>
      <c r="F38" s="94">
        <v>51795</v>
      </c>
      <c r="G38" s="94">
        <f t="shared" si="2"/>
        <v>51795</v>
      </c>
      <c r="H38" s="94">
        <f t="shared" si="0"/>
        <v>51795</v>
      </c>
      <c r="I38" s="95">
        <f t="shared" si="1"/>
        <v>0</v>
      </c>
      <c r="J38" s="38" t="s">
        <v>521</v>
      </c>
      <c r="K38" s="69"/>
      <c r="L38" s="1"/>
      <c r="M38" s="26" t="s">
        <v>57</v>
      </c>
      <c r="N38" s="26"/>
      <c r="O38" s="53"/>
      <c r="P38" s="36"/>
      <c r="Q38" s="36"/>
      <c r="R38" s="36"/>
      <c r="S38" s="36"/>
      <c r="T38" s="36">
        <v>51795</v>
      </c>
      <c r="U38" s="36"/>
      <c r="V38" s="36"/>
      <c r="W38" s="36"/>
      <c r="X38" s="36"/>
      <c r="Y38" s="36"/>
      <c r="Z38" s="36"/>
      <c r="AA38" s="36"/>
      <c r="AB38" s="68"/>
      <c r="AC38" s="86"/>
      <c r="AD38" s="86"/>
    </row>
    <row r="39" spans="1:27" ht="82.5">
      <c r="A39" s="8">
        <v>35</v>
      </c>
      <c r="B39" s="1" t="s">
        <v>627</v>
      </c>
      <c r="C39" s="8" t="s">
        <v>316</v>
      </c>
      <c r="D39" s="11" t="s">
        <v>317</v>
      </c>
      <c r="E39" s="1" t="s">
        <v>602</v>
      </c>
      <c r="F39" s="94">
        <f>10800+15600+2800</f>
        <v>29200</v>
      </c>
      <c r="G39" s="94">
        <f t="shared" si="2"/>
        <v>0</v>
      </c>
      <c r="H39" s="94">
        <f t="shared" si="0"/>
        <v>4200</v>
      </c>
      <c r="I39" s="95">
        <f t="shared" si="1"/>
        <v>25000</v>
      </c>
      <c r="J39" s="38" t="s">
        <v>103</v>
      </c>
      <c r="K39" s="69"/>
      <c r="L39" s="1"/>
      <c r="M39" s="26" t="s">
        <v>125</v>
      </c>
      <c r="N39" s="26"/>
      <c r="O39" s="53"/>
      <c r="P39" s="36"/>
      <c r="Q39" s="36"/>
      <c r="R39" s="36"/>
      <c r="S39" s="36">
        <v>4200</v>
      </c>
      <c r="T39" s="36"/>
      <c r="U39" s="36"/>
      <c r="V39" s="36"/>
      <c r="W39" s="36"/>
      <c r="X39" s="36"/>
      <c r="Y39" s="36"/>
      <c r="Z39" s="36"/>
      <c r="AA39" s="36"/>
    </row>
    <row r="40" spans="1:34" ht="82.5">
      <c r="A40" s="8">
        <v>36</v>
      </c>
      <c r="B40" s="1" t="s">
        <v>102</v>
      </c>
      <c r="C40" s="8" t="s">
        <v>38</v>
      </c>
      <c r="D40" s="11" t="s">
        <v>39</v>
      </c>
      <c r="E40" s="1" t="s">
        <v>589</v>
      </c>
      <c r="F40" s="94">
        <f>76558+AC40+AD40+AE40+AF40+AG40+AH40</f>
        <v>1559264</v>
      </c>
      <c r="G40" s="94">
        <f t="shared" si="2"/>
        <v>235848</v>
      </c>
      <c r="H40" s="94">
        <f t="shared" si="0"/>
        <v>1217519</v>
      </c>
      <c r="I40" s="95">
        <f t="shared" si="1"/>
        <v>341745</v>
      </c>
      <c r="J40" s="38" t="s">
        <v>103</v>
      </c>
      <c r="K40" s="69"/>
      <c r="L40" s="1" t="s">
        <v>588</v>
      </c>
      <c r="M40" s="26" t="s">
        <v>125</v>
      </c>
      <c r="N40" s="26"/>
      <c r="O40" s="53"/>
      <c r="P40" s="36">
        <v>274127</v>
      </c>
      <c r="Q40" s="36">
        <v>235848</v>
      </c>
      <c r="R40" s="36">
        <f>197569+38279</f>
        <v>235848</v>
      </c>
      <c r="S40" s="36">
        <v>235848</v>
      </c>
      <c r="T40" s="36">
        <v>235848</v>
      </c>
      <c r="U40" s="36"/>
      <c r="V40" s="36"/>
      <c r="W40" s="36"/>
      <c r="X40" s="36"/>
      <c r="Y40" s="36"/>
      <c r="Z40" s="36"/>
      <c r="AA40" s="36"/>
      <c r="AB40" s="82">
        <v>274127</v>
      </c>
      <c r="AC40" s="83">
        <v>235848</v>
      </c>
      <c r="AD40" s="83">
        <v>235848</v>
      </c>
      <c r="AE40" s="83">
        <v>235848</v>
      </c>
      <c r="AF40" s="83">
        <v>244328</v>
      </c>
      <c r="AG40" s="83">
        <v>272785</v>
      </c>
      <c r="AH40" s="81">
        <v>258049</v>
      </c>
    </row>
    <row r="41" spans="1:31" ht="82.5">
      <c r="A41" s="8">
        <v>37</v>
      </c>
      <c r="B41" s="1" t="s">
        <v>102</v>
      </c>
      <c r="C41" s="8" t="s">
        <v>221</v>
      </c>
      <c r="D41" s="11" t="s">
        <v>325</v>
      </c>
      <c r="E41" s="1" t="s">
        <v>562</v>
      </c>
      <c r="F41" s="94">
        <f>618440+647820</f>
        <v>1266260</v>
      </c>
      <c r="G41" s="94">
        <f t="shared" si="2"/>
        <v>0</v>
      </c>
      <c r="H41" s="94">
        <f t="shared" si="0"/>
        <v>0</v>
      </c>
      <c r="I41" s="95">
        <f t="shared" si="1"/>
        <v>1266260</v>
      </c>
      <c r="J41" s="38" t="s">
        <v>103</v>
      </c>
      <c r="K41" s="69"/>
      <c r="L41" s="1"/>
      <c r="M41" s="26" t="s">
        <v>125</v>
      </c>
      <c r="N41" s="26"/>
      <c r="O41" s="53"/>
      <c r="P41" s="36"/>
      <c r="Q41" s="36"/>
      <c r="R41" s="36"/>
      <c r="S41" s="36"/>
      <c r="T41" s="36"/>
      <c r="U41" s="36"/>
      <c r="V41" s="36"/>
      <c r="W41" s="36"/>
      <c r="X41" s="36"/>
      <c r="Y41" s="36"/>
      <c r="Z41" s="36"/>
      <c r="AA41" s="36"/>
      <c r="AB41" s="82"/>
      <c r="AC41" s="83"/>
      <c r="AD41" s="83"/>
      <c r="AE41" s="84"/>
    </row>
    <row r="42" spans="1:30" ht="82.5">
      <c r="A42" s="8">
        <v>38</v>
      </c>
      <c r="B42" s="1" t="s">
        <v>628</v>
      </c>
      <c r="C42" s="8" t="s">
        <v>40</v>
      </c>
      <c r="D42" s="11" t="s">
        <v>41</v>
      </c>
      <c r="E42" s="1" t="s">
        <v>562</v>
      </c>
      <c r="F42" s="94">
        <f>SUM(AB42:AD42)</f>
        <v>300000</v>
      </c>
      <c r="G42" s="94">
        <f t="shared" si="2"/>
        <v>0</v>
      </c>
      <c r="H42" s="94">
        <f t="shared" si="0"/>
        <v>210343</v>
      </c>
      <c r="I42" s="95">
        <f t="shared" si="1"/>
        <v>89657</v>
      </c>
      <c r="J42" s="38" t="s">
        <v>103</v>
      </c>
      <c r="K42" s="69"/>
      <c r="L42" s="1"/>
      <c r="M42" s="26" t="s">
        <v>125</v>
      </c>
      <c r="N42" s="26"/>
      <c r="O42" s="53"/>
      <c r="P42" s="36">
        <v>0</v>
      </c>
      <c r="Q42" s="36"/>
      <c r="R42" s="36">
        <v>210343</v>
      </c>
      <c r="S42" s="36"/>
      <c r="T42" s="36"/>
      <c r="U42" s="36"/>
      <c r="V42" s="36"/>
      <c r="W42" s="36"/>
      <c r="X42" s="36"/>
      <c r="Y42" s="36"/>
      <c r="Z42" s="36"/>
      <c r="AA42" s="36"/>
      <c r="AB42" s="85"/>
      <c r="AC42" s="83">
        <v>300000</v>
      </c>
      <c r="AD42" s="4"/>
    </row>
    <row r="43" spans="1:34" ht="82.5">
      <c r="A43" s="8">
        <v>39</v>
      </c>
      <c r="B43" s="1" t="s">
        <v>603</v>
      </c>
      <c r="C43" s="8" t="s">
        <v>42</v>
      </c>
      <c r="D43" s="11" t="s">
        <v>43</v>
      </c>
      <c r="E43" s="1" t="s">
        <v>589</v>
      </c>
      <c r="F43" s="94">
        <f>SUM(AB43:AH43)</f>
        <v>564900</v>
      </c>
      <c r="G43" s="94">
        <f t="shared" si="2"/>
        <v>0</v>
      </c>
      <c r="H43" s="94">
        <f t="shared" si="0"/>
        <v>249375</v>
      </c>
      <c r="I43" s="95">
        <f t="shared" si="1"/>
        <v>315525</v>
      </c>
      <c r="J43" s="38" t="s">
        <v>103</v>
      </c>
      <c r="K43" s="69"/>
      <c r="L43" s="1" t="s">
        <v>604</v>
      </c>
      <c r="M43" s="26" t="s">
        <v>125</v>
      </c>
      <c r="N43" s="26" t="s">
        <v>335</v>
      </c>
      <c r="O43" s="53"/>
      <c r="P43" s="36">
        <v>249375</v>
      </c>
      <c r="Q43" s="36"/>
      <c r="R43" s="36"/>
      <c r="S43" s="36"/>
      <c r="T43" s="36"/>
      <c r="U43" s="36"/>
      <c r="V43" s="36"/>
      <c r="W43" s="36"/>
      <c r="X43" s="36"/>
      <c r="Y43" s="36"/>
      <c r="Z43" s="36"/>
      <c r="AA43" s="36"/>
      <c r="AB43" s="34">
        <v>249375</v>
      </c>
      <c r="AC43" s="4"/>
      <c r="AD43" s="4"/>
      <c r="AG43" s="81">
        <v>73000</v>
      </c>
      <c r="AH43" s="81">
        <v>242525</v>
      </c>
    </row>
    <row r="44" spans="1:30" ht="82.5">
      <c r="A44" s="8">
        <v>40</v>
      </c>
      <c r="B44" s="1" t="s">
        <v>432</v>
      </c>
      <c r="C44" s="8" t="s">
        <v>336</v>
      </c>
      <c r="D44" s="11" t="s">
        <v>337</v>
      </c>
      <c r="E44" s="1" t="s">
        <v>590</v>
      </c>
      <c r="F44" s="94">
        <v>34344</v>
      </c>
      <c r="G44" s="94">
        <f t="shared" si="2"/>
        <v>34344</v>
      </c>
      <c r="H44" s="94">
        <f t="shared" si="0"/>
        <v>34344</v>
      </c>
      <c r="I44" s="95">
        <f t="shared" si="1"/>
        <v>0</v>
      </c>
      <c r="J44" s="38" t="s">
        <v>103</v>
      </c>
      <c r="K44" s="69">
        <v>43592</v>
      </c>
      <c r="L44" s="1"/>
      <c r="M44" s="26" t="s">
        <v>57</v>
      </c>
      <c r="N44" s="26" t="s">
        <v>538</v>
      </c>
      <c r="O44" s="53"/>
      <c r="P44" s="36"/>
      <c r="Q44" s="36"/>
      <c r="R44" s="36"/>
      <c r="S44" s="36"/>
      <c r="T44" s="36">
        <v>34344</v>
      </c>
      <c r="U44" s="36"/>
      <c r="V44" s="36"/>
      <c r="W44" s="36"/>
      <c r="X44" s="36"/>
      <c r="Y44" s="36"/>
      <c r="Z44" s="36"/>
      <c r="AA44" s="36"/>
      <c r="AB44" s="68"/>
      <c r="AC44" s="86"/>
      <c r="AD44" s="86"/>
    </row>
    <row r="45" spans="1:30" ht="99">
      <c r="A45" s="8">
        <v>41</v>
      </c>
      <c r="B45" s="1" t="s">
        <v>605</v>
      </c>
      <c r="C45" s="8" t="s">
        <v>518</v>
      </c>
      <c r="D45" s="11" t="s">
        <v>524</v>
      </c>
      <c r="E45" s="1" t="s">
        <v>525</v>
      </c>
      <c r="F45" s="94">
        <v>2000</v>
      </c>
      <c r="G45" s="94">
        <f t="shared" si="2"/>
        <v>2000</v>
      </c>
      <c r="H45" s="94">
        <f t="shared" si="0"/>
        <v>2000</v>
      </c>
      <c r="I45" s="95">
        <f t="shared" si="1"/>
        <v>0</v>
      </c>
      <c r="J45" s="38">
        <v>10803</v>
      </c>
      <c r="K45" s="69"/>
      <c r="L45" s="1"/>
      <c r="M45" s="99" t="s">
        <v>345</v>
      </c>
      <c r="N45" s="26"/>
      <c r="O45" s="53"/>
      <c r="P45" s="36"/>
      <c r="Q45" s="36"/>
      <c r="R45" s="36"/>
      <c r="S45" s="36"/>
      <c r="T45" s="36">
        <v>2000</v>
      </c>
      <c r="U45" s="36"/>
      <c r="V45" s="36"/>
      <c r="W45" s="36"/>
      <c r="X45" s="36"/>
      <c r="Y45" s="36"/>
      <c r="Z45" s="36"/>
      <c r="AA45" s="36"/>
      <c r="AB45" s="68"/>
      <c r="AC45" s="86"/>
      <c r="AD45" s="86"/>
    </row>
    <row r="46" spans="1:30" ht="99">
      <c r="A46" s="8">
        <v>42</v>
      </c>
      <c r="B46" s="1" t="s">
        <v>505</v>
      </c>
      <c r="C46" s="8" t="s">
        <v>341</v>
      </c>
      <c r="D46" s="11" t="s">
        <v>342</v>
      </c>
      <c r="E46" s="1" t="s">
        <v>343</v>
      </c>
      <c r="F46" s="94">
        <v>16800</v>
      </c>
      <c r="G46" s="94">
        <f t="shared" si="2"/>
        <v>0</v>
      </c>
      <c r="H46" s="94">
        <f t="shared" si="0"/>
        <v>16800</v>
      </c>
      <c r="I46" s="95">
        <f t="shared" si="1"/>
        <v>0</v>
      </c>
      <c r="J46" s="38" t="s">
        <v>344</v>
      </c>
      <c r="K46" s="69">
        <v>43538</v>
      </c>
      <c r="L46" s="1"/>
      <c r="M46" s="26" t="s">
        <v>345</v>
      </c>
      <c r="N46" s="26" t="s">
        <v>346</v>
      </c>
      <c r="O46" s="53"/>
      <c r="P46" s="36"/>
      <c r="Q46" s="36"/>
      <c r="R46" s="36">
        <v>16800</v>
      </c>
      <c r="S46" s="36"/>
      <c r="T46" s="36"/>
      <c r="U46" s="36"/>
      <c r="V46" s="36"/>
      <c r="W46" s="36"/>
      <c r="X46" s="36"/>
      <c r="Y46" s="36"/>
      <c r="Z46" s="36"/>
      <c r="AA46" s="36"/>
      <c r="AB46" s="68"/>
      <c r="AC46" s="86"/>
      <c r="AD46" s="86"/>
    </row>
    <row r="47" spans="1:27" ht="148.5">
      <c r="A47" s="8">
        <v>43</v>
      </c>
      <c r="B47" s="1" t="s">
        <v>105</v>
      </c>
      <c r="C47" s="8" t="s">
        <v>31</v>
      </c>
      <c r="D47" s="1" t="s">
        <v>176</v>
      </c>
      <c r="E47" s="1" t="s">
        <v>606</v>
      </c>
      <c r="F47" s="94">
        <v>3681871</v>
      </c>
      <c r="G47" s="94">
        <f t="shared" si="2"/>
        <v>3619670</v>
      </c>
      <c r="H47" s="94">
        <f t="shared" si="0"/>
        <v>3681871</v>
      </c>
      <c r="I47" s="95">
        <f t="shared" si="1"/>
        <v>0</v>
      </c>
      <c r="J47" s="38">
        <v>1071231</v>
      </c>
      <c r="K47" s="69">
        <v>43599</v>
      </c>
      <c r="L47" s="1" t="s">
        <v>104</v>
      </c>
      <c r="M47" s="26" t="s">
        <v>57</v>
      </c>
      <c r="N47" s="26"/>
      <c r="O47" s="53" t="s">
        <v>144</v>
      </c>
      <c r="P47" s="36">
        <v>37122</v>
      </c>
      <c r="Q47" s="36"/>
      <c r="R47" s="36">
        <v>25079</v>
      </c>
      <c r="S47" s="36"/>
      <c r="T47" s="36">
        <v>3619670</v>
      </c>
      <c r="U47" s="36"/>
      <c r="V47" s="36"/>
      <c r="W47" s="36"/>
      <c r="X47" s="36"/>
      <c r="Y47" s="36"/>
      <c r="Z47" s="36"/>
      <c r="AA47" s="36"/>
    </row>
    <row r="48" spans="1:27" ht="99">
      <c r="A48" s="8">
        <v>44</v>
      </c>
      <c r="B48" s="1" t="s">
        <v>506</v>
      </c>
      <c r="C48" s="8" t="s">
        <v>32</v>
      </c>
      <c r="D48" s="1" t="s">
        <v>106</v>
      </c>
      <c r="E48" s="1" t="s">
        <v>607</v>
      </c>
      <c r="F48" s="94">
        <v>4600</v>
      </c>
      <c r="G48" s="94">
        <f t="shared" si="2"/>
        <v>0</v>
      </c>
      <c r="H48" s="94">
        <f t="shared" si="0"/>
        <v>4600</v>
      </c>
      <c r="I48" s="95">
        <f t="shared" si="1"/>
        <v>0</v>
      </c>
      <c r="J48" s="38">
        <v>1071231</v>
      </c>
      <c r="K48" s="69"/>
      <c r="L48" s="1" t="s">
        <v>179</v>
      </c>
      <c r="M48" s="26" t="s">
        <v>191</v>
      </c>
      <c r="N48" s="26"/>
      <c r="O48" s="53"/>
      <c r="P48" s="36">
        <v>0</v>
      </c>
      <c r="Q48" s="36">
        <v>4600</v>
      </c>
      <c r="R48" s="36"/>
      <c r="S48" s="36"/>
      <c r="T48" s="36"/>
      <c r="U48" s="36"/>
      <c r="V48" s="36"/>
      <c r="W48" s="36"/>
      <c r="X48" s="36"/>
      <c r="Y48" s="36"/>
      <c r="Z48" s="36"/>
      <c r="AA48" s="36"/>
    </row>
    <row r="49" spans="1:27" ht="99">
      <c r="A49" s="8">
        <v>45</v>
      </c>
      <c r="B49" s="1" t="s">
        <v>109</v>
      </c>
      <c r="C49" s="8" t="s">
        <v>33</v>
      </c>
      <c r="D49" s="1" t="s">
        <v>34</v>
      </c>
      <c r="E49" s="1" t="s">
        <v>166</v>
      </c>
      <c r="F49" s="94">
        <v>69968</v>
      </c>
      <c r="G49" s="94">
        <f t="shared" si="2"/>
        <v>0</v>
      </c>
      <c r="H49" s="94">
        <f t="shared" si="0"/>
        <v>69968</v>
      </c>
      <c r="I49" s="95">
        <f t="shared" si="1"/>
        <v>0</v>
      </c>
      <c r="J49" s="38">
        <v>1071231</v>
      </c>
      <c r="K49" s="69"/>
      <c r="L49" s="1" t="s">
        <v>107</v>
      </c>
      <c r="M49" s="26" t="s">
        <v>126</v>
      </c>
      <c r="N49" s="26"/>
      <c r="O49" s="53"/>
      <c r="P49" s="36">
        <v>69968</v>
      </c>
      <c r="Q49" s="36"/>
      <c r="R49" s="36"/>
      <c r="S49" s="36"/>
      <c r="T49" s="36"/>
      <c r="U49" s="36"/>
      <c r="V49" s="36"/>
      <c r="W49" s="36"/>
      <c r="X49" s="36"/>
      <c r="Y49" s="36"/>
      <c r="Z49" s="36"/>
      <c r="AA49" s="36"/>
    </row>
    <row r="50" spans="1:27" ht="115.5">
      <c r="A50" s="8">
        <v>46</v>
      </c>
      <c r="B50" s="1" t="s">
        <v>507</v>
      </c>
      <c r="C50" s="8" t="s">
        <v>490</v>
      </c>
      <c r="D50" s="1" t="s">
        <v>491</v>
      </c>
      <c r="E50" s="1" t="s">
        <v>492</v>
      </c>
      <c r="F50" s="94">
        <v>804500</v>
      </c>
      <c r="G50" s="94">
        <f t="shared" si="2"/>
        <v>804500</v>
      </c>
      <c r="H50" s="94">
        <f t="shared" si="0"/>
        <v>804500</v>
      </c>
      <c r="I50" s="95">
        <f t="shared" si="1"/>
        <v>0</v>
      </c>
      <c r="J50" s="38" t="s">
        <v>482</v>
      </c>
      <c r="K50" s="69"/>
      <c r="L50" s="1"/>
      <c r="M50" s="26" t="s">
        <v>191</v>
      </c>
      <c r="N50" s="26"/>
      <c r="O50" s="53"/>
      <c r="P50" s="36"/>
      <c r="Q50" s="36"/>
      <c r="R50" s="36"/>
      <c r="S50" s="36"/>
      <c r="T50" s="36">
        <v>804500</v>
      </c>
      <c r="U50" s="36"/>
      <c r="V50" s="36"/>
      <c r="W50" s="36"/>
      <c r="X50" s="36"/>
      <c r="Y50" s="36"/>
      <c r="Z50" s="36"/>
      <c r="AA50" s="36"/>
    </row>
    <row r="51" spans="1:27" ht="99">
      <c r="A51" s="8">
        <v>47</v>
      </c>
      <c r="B51" s="1" t="s">
        <v>364</v>
      </c>
      <c r="C51" s="8" t="s">
        <v>365</v>
      </c>
      <c r="D51" s="1" t="s">
        <v>366</v>
      </c>
      <c r="E51" s="1" t="s">
        <v>367</v>
      </c>
      <c r="F51" s="94">
        <v>7000</v>
      </c>
      <c r="G51" s="94">
        <f t="shared" si="2"/>
        <v>0</v>
      </c>
      <c r="H51" s="94">
        <f t="shared" si="0"/>
        <v>7000</v>
      </c>
      <c r="I51" s="95">
        <f t="shared" si="1"/>
        <v>0</v>
      </c>
      <c r="J51" s="38">
        <v>10802</v>
      </c>
      <c r="K51" s="69"/>
      <c r="L51" s="1"/>
      <c r="M51" s="26" t="s">
        <v>368</v>
      </c>
      <c r="N51" s="26"/>
      <c r="O51" s="53"/>
      <c r="P51" s="36"/>
      <c r="Q51" s="36"/>
      <c r="R51" s="36"/>
      <c r="S51" s="36">
        <v>7000</v>
      </c>
      <c r="T51" s="36"/>
      <c r="U51" s="36"/>
      <c r="V51" s="36"/>
      <c r="W51" s="36"/>
      <c r="X51" s="36"/>
      <c r="Y51" s="36"/>
      <c r="Z51" s="36"/>
      <c r="AA51" s="36"/>
    </row>
    <row r="52" spans="1:27" ht="66">
      <c r="A52" s="8">
        <v>48</v>
      </c>
      <c r="B52" s="1" t="s">
        <v>565</v>
      </c>
      <c r="C52" s="8" t="s">
        <v>563</v>
      </c>
      <c r="D52" s="1" t="s">
        <v>564</v>
      </c>
      <c r="E52" s="1" t="s">
        <v>566</v>
      </c>
      <c r="F52" s="94">
        <v>1150</v>
      </c>
      <c r="G52" s="94">
        <f>T52</f>
        <v>1150</v>
      </c>
      <c r="H52" s="94">
        <f>SUM(P52:T52)</f>
        <v>1150</v>
      </c>
      <c r="I52" s="95">
        <f>F52-H52</f>
        <v>0</v>
      </c>
      <c r="J52" s="38">
        <v>1080731</v>
      </c>
      <c r="K52" s="69"/>
      <c r="L52" s="1"/>
      <c r="M52" s="99" t="s">
        <v>567</v>
      </c>
      <c r="N52" s="26"/>
      <c r="O52" s="53"/>
      <c r="P52" s="36"/>
      <c r="Q52" s="36"/>
      <c r="R52" s="36"/>
      <c r="S52" s="36"/>
      <c r="T52" s="36">
        <v>1150</v>
      </c>
      <c r="U52" s="36"/>
      <c r="V52" s="36"/>
      <c r="W52" s="36"/>
      <c r="X52" s="36"/>
      <c r="Y52" s="36"/>
      <c r="Z52" s="36"/>
      <c r="AA52" s="36"/>
    </row>
    <row r="53" spans="1:27" ht="99">
      <c r="A53" s="8">
        <v>49</v>
      </c>
      <c r="B53" s="1" t="s">
        <v>629</v>
      </c>
      <c r="C53" s="8" t="s">
        <v>370</v>
      </c>
      <c r="D53" s="1" t="s">
        <v>371</v>
      </c>
      <c r="E53" s="1" t="s">
        <v>372</v>
      </c>
      <c r="F53" s="94">
        <v>93683</v>
      </c>
      <c r="G53" s="94">
        <f t="shared" si="2"/>
        <v>0</v>
      </c>
      <c r="H53" s="94">
        <f t="shared" si="0"/>
        <v>93683</v>
      </c>
      <c r="I53" s="95">
        <f t="shared" si="1"/>
        <v>0</v>
      </c>
      <c r="J53" s="38" t="s">
        <v>373</v>
      </c>
      <c r="K53" s="69"/>
      <c r="L53" s="1"/>
      <c r="M53" s="26" t="s">
        <v>191</v>
      </c>
      <c r="N53" s="26"/>
      <c r="O53" s="53"/>
      <c r="P53" s="36"/>
      <c r="Q53" s="36"/>
      <c r="R53" s="36"/>
      <c r="S53" s="36">
        <v>93683</v>
      </c>
      <c r="T53" s="36"/>
      <c r="U53" s="36"/>
      <c r="V53" s="36"/>
      <c r="W53" s="36"/>
      <c r="X53" s="36"/>
      <c r="Y53" s="36"/>
      <c r="Z53" s="36"/>
      <c r="AA53" s="36"/>
    </row>
    <row r="54" spans="1:27" ht="82.5">
      <c r="A54" s="8">
        <v>50</v>
      </c>
      <c r="B54" s="1" t="s">
        <v>197</v>
      </c>
      <c r="C54" s="8" t="s">
        <v>195</v>
      </c>
      <c r="D54" s="1" t="s">
        <v>196</v>
      </c>
      <c r="E54" s="1" t="s">
        <v>198</v>
      </c>
      <c r="F54" s="94">
        <v>4000</v>
      </c>
      <c r="G54" s="94">
        <f t="shared" si="2"/>
        <v>0</v>
      </c>
      <c r="H54" s="94">
        <f t="shared" si="0"/>
        <v>0</v>
      </c>
      <c r="I54" s="95">
        <f t="shared" si="1"/>
        <v>4000</v>
      </c>
      <c r="J54" s="67" t="s">
        <v>200</v>
      </c>
      <c r="K54" s="69"/>
      <c r="L54" s="1"/>
      <c r="M54" s="26" t="s">
        <v>199</v>
      </c>
      <c r="N54" s="26"/>
      <c r="O54" s="53"/>
      <c r="P54" s="36"/>
      <c r="Q54" s="36"/>
      <c r="R54" s="36"/>
      <c r="S54" s="36"/>
      <c r="T54" s="36"/>
      <c r="U54" s="36"/>
      <c r="V54" s="36"/>
      <c r="W54" s="36"/>
      <c r="X54" s="36"/>
      <c r="Y54" s="36"/>
      <c r="Z54" s="36"/>
      <c r="AA54" s="36"/>
    </row>
    <row r="55" spans="1:27" ht="99">
      <c r="A55" s="8">
        <v>51</v>
      </c>
      <c r="B55" s="3" t="s">
        <v>608</v>
      </c>
      <c r="C55" s="9" t="s">
        <v>35</v>
      </c>
      <c r="D55" s="4" t="s">
        <v>36</v>
      </c>
      <c r="E55" s="3" t="s">
        <v>111</v>
      </c>
      <c r="F55" s="94">
        <v>15000</v>
      </c>
      <c r="G55" s="94">
        <f t="shared" si="2"/>
        <v>0</v>
      </c>
      <c r="H55" s="94">
        <f t="shared" si="0"/>
        <v>15000</v>
      </c>
      <c r="I55" s="95">
        <f t="shared" si="1"/>
        <v>0</v>
      </c>
      <c r="J55" s="38">
        <v>1071231</v>
      </c>
      <c r="K55" s="69"/>
      <c r="L55" s="1" t="s">
        <v>110</v>
      </c>
      <c r="M55" s="26" t="s">
        <v>127</v>
      </c>
      <c r="N55" s="26"/>
      <c r="O55" s="53"/>
      <c r="P55" s="36">
        <v>15000</v>
      </c>
      <c r="Q55" s="36"/>
      <c r="R55" s="36"/>
      <c r="S55" s="36"/>
      <c r="T55" s="36"/>
      <c r="U55" s="36"/>
      <c r="V55" s="36"/>
      <c r="W55" s="36"/>
      <c r="X55" s="36"/>
      <c r="Y55" s="36"/>
      <c r="Z55" s="36"/>
      <c r="AA55" s="36"/>
    </row>
    <row r="56" spans="1:27" ht="66">
      <c r="A56" s="8">
        <v>52</v>
      </c>
      <c r="B56" s="3" t="s">
        <v>112</v>
      </c>
      <c r="C56" s="9" t="s">
        <v>37</v>
      </c>
      <c r="D56" s="1" t="s">
        <v>113</v>
      </c>
      <c r="E56" s="3" t="s">
        <v>114</v>
      </c>
      <c r="F56" s="94">
        <v>10000</v>
      </c>
      <c r="G56" s="94">
        <f t="shared" si="2"/>
        <v>0</v>
      </c>
      <c r="H56" s="94">
        <f t="shared" si="0"/>
        <v>10000</v>
      </c>
      <c r="I56" s="95">
        <f t="shared" si="1"/>
        <v>0</v>
      </c>
      <c r="J56" s="38">
        <v>1071231</v>
      </c>
      <c r="K56" s="69"/>
      <c r="L56" s="1" t="s">
        <v>115</v>
      </c>
      <c r="M56" s="26" t="s">
        <v>127</v>
      </c>
      <c r="N56" s="26"/>
      <c r="O56" s="53"/>
      <c r="P56" s="36">
        <v>10000</v>
      </c>
      <c r="Q56" s="36"/>
      <c r="R56" s="36"/>
      <c r="S56" s="36"/>
      <c r="T56" s="36"/>
      <c r="U56" s="36"/>
      <c r="V56" s="36"/>
      <c r="W56" s="36"/>
      <c r="X56" s="36"/>
      <c r="Y56" s="36"/>
      <c r="Z56" s="36"/>
      <c r="AA56" s="36"/>
    </row>
    <row r="57" spans="1:27" ht="115.5">
      <c r="A57" s="8">
        <v>53</v>
      </c>
      <c r="B57" s="3" t="s">
        <v>609</v>
      </c>
      <c r="C57" s="9" t="s">
        <v>116</v>
      </c>
      <c r="D57" s="3" t="s">
        <v>118</v>
      </c>
      <c r="E57" s="3" t="s">
        <v>167</v>
      </c>
      <c r="F57" s="94">
        <f>141536+900000</f>
        <v>1041536</v>
      </c>
      <c r="G57" s="94">
        <f t="shared" si="2"/>
        <v>150993</v>
      </c>
      <c r="H57" s="94">
        <f t="shared" si="0"/>
        <v>576422</v>
      </c>
      <c r="I57" s="95">
        <f t="shared" si="1"/>
        <v>465114</v>
      </c>
      <c r="J57" s="38" t="s">
        <v>59</v>
      </c>
      <c r="K57" s="69"/>
      <c r="L57" s="1" t="s">
        <v>630</v>
      </c>
      <c r="M57" s="26" t="s">
        <v>128</v>
      </c>
      <c r="N57" s="26"/>
      <c r="O57" s="53" t="s">
        <v>168</v>
      </c>
      <c r="P57" s="36">
        <v>215677</v>
      </c>
      <c r="Q57" s="36">
        <v>40930</v>
      </c>
      <c r="R57" s="36">
        <v>42928</v>
      </c>
      <c r="S57" s="36">
        <v>125894</v>
      </c>
      <c r="T57" s="36">
        <v>150993</v>
      </c>
      <c r="U57" s="36"/>
      <c r="V57" s="36"/>
      <c r="W57" s="36"/>
      <c r="X57" s="36"/>
      <c r="Y57" s="36"/>
      <c r="Z57" s="36"/>
      <c r="AA57" s="36"/>
    </row>
    <row r="58" spans="1:27" ht="49.5">
      <c r="A58" s="8">
        <v>54</v>
      </c>
      <c r="B58" s="3" t="s">
        <v>397</v>
      </c>
      <c r="C58" s="87" t="s">
        <v>398</v>
      </c>
      <c r="D58" s="3" t="s">
        <v>399</v>
      </c>
      <c r="E58" s="3" t="s">
        <v>400</v>
      </c>
      <c r="F58" s="94">
        <v>3104</v>
      </c>
      <c r="G58" s="94">
        <f t="shared" si="2"/>
        <v>0</v>
      </c>
      <c r="H58" s="94">
        <f t="shared" si="0"/>
        <v>3104</v>
      </c>
      <c r="I58" s="95">
        <f t="shared" si="1"/>
        <v>0</v>
      </c>
      <c r="J58" s="74" t="s">
        <v>401</v>
      </c>
      <c r="K58" s="69"/>
      <c r="L58" s="1"/>
      <c r="M58" s="69" t="s">
        <v>402</v>
      </c>
      <c r="N58" s="69" t="s">
        <v>403</v>
      </c>
      <c r="O58" s="53"/>
      <c r="P58" s="36"/>
      <c r="Q58" s="36"/>
      <c r="R58" s="36">
        <v>3104</v>
      </c>
      <c r="S58" s="36"/>
      <c r="T58" s="36"/>
      <c r="U58" s="36"/>
      <c r="V58" s="36"/>
      <c r="W58" s="36"/>
      <c r="X58" s="36"/>
      <c r="Y58" s="36"/>
      <c r="Z58" s="36"/>
      <c r="AA58" s="36"/>
    </row>
    <row r="59" spans="1:27" ht="115.5">
      <c r="A59" s="8">
        <v>55</v>
      </c>
      <c r="B59" s="3" t="s">
        <v>510</v>
      </c>
      <c r="C59" s="87" t="s">
        <v>465</v>
      </c>
      <c r="D59" s="3" t="s">
        <v>464</v>
      </c>
      <c r="E59" s="3" t="s">
        <v>610</v>
      </c>
      <c r="F59" s="94">
        <v>949163</v>
      </c>
      <c r="G59" s="94">
        <f t="shared" si="2"/>
        <v>55409</v>
      </c>
      <c r="H59" s="94">
        <f t="shared" si="0"/>
        <v>575023</v>
      </c>
      <c r="I59" s="95">
        <f t="shared" si="1"/>
        <v>374140</v>
      </c>
      <c r="J59" s="74" t="s">
        <v>467</v>
      </c>
      <c r="K59" s="69"/>
      <c r="L59" s="1"/>
      <c r="M59" s="99" t="s">
        <v>468</v>
      </c>
      <c r="N59" s="69"/>
      <c r="O59" s="53"/>
      <c r="P59" s="36"/>
      <c r="Q59" s="36"/>
      <c r="R59" s="36"/>
      <c r="S59" s="36">
        <v>519614</v>
      </c>
      <c r="T59" s="36">
        <v>55409</v>
      </c>
      <c r="U59" s="36"/>
      <c r="V59" s="36"/>
      <c r="W59" s="36"/>
      <c r="X59" s="36"/>
      <c r="Y59" s="36"/>
      <c r="Z59" s="36"/>
      <c r="AA59" s="36"/>
    </row>
    <row r="60" spans="1:27" ht="115.5">
      <c r="A60" s="8">
        <v>56</v>
      </c>
      <c r="B60" s="3" t="s">
        <v>631</v>
      </c>
      <c r="C60" s="87" t="s">
        <v>469</v>
      </c>
      <c r="D60" s="3" t="s">
        <v>470</v>
      </c>
      <c r="E60" s="3" t="s">
        <v>471</v>
      </c>
      <c r="F60" s="94">
        <v>35600</v>
      </c>
      <c r="G60" s="94">
        <f t="shared" si="2"/>
        <v>0</v>
      </c>
      <c r="H60" s="94">
        <f t="shared" si="0"/>
        <v>3188</v>
      </c>
      <c r="I60" s="95">
        <f t="shared" si="1"/>
        <v>32412</v>
      </c>
      <c r="J60" s="97" t="s">
        <v>472</v>
      </c>
      <c r="K60" s="69"/>
      <c r="L60" s="1"/>
      <c r="M60" s="99" t="s">
        <v>468</v>
      </c>
      <c r="N60" s="69"/>
      <c r="O60" s="53"/>
      <c r="P60" s="36"/>
      <c r="Q60" s="36"/>
      <c r="R60" s="36"/>
      <c r="S60" s="36">
        <v>3188</v>
      </c>
      <c r="T60" s="36"/>
      <c r="U60" s="36"/>
      <c r="V60" s="36"/>
      <c r="W60" s="36"/>
      <c r="X60" s="36"/>
      <c r="Y60" s="36"/>
      <c r="Z60" s="36"/>
      <c r="AA60" s="36"/>
    </row>
    <row r="61" spans="1:27" ht="66">
      <c r="A61" s="8">
        <v>57</v>
      </c>
      <c r="B61" s="3" t="s">
        <v>633</v>
      </c>
      <c r="C61" s="87" t="s">
        <v>568</v>
      </c>
      <c r="D61" s="3" t="s">
        <v>569</v>
      </c>
      <c r="E61" s="3" t="s">
        <v>571</v>
      </c>
      <c r="F61" s="94">
        <v>50000</v>
      </c>
      <c r="G61" s="94">
        <f>T61</f>
        <v>0</v>
      </c>
      <c r="H61" s="94">
        <f>SUM(P61:T61)</f>
        <v>0</v>
      </c>
      <c r="I61" s="95">
        <f>F61-H61</f>
        <v>50000</v>
      </c>
      <c r="J61" s="97" t="s">
        <v>570</v>
      </c>
      <c r="K61" s="69"/>
      <c r="L61" s="1"/>
      <c r="M61" s="99" t="s">
        <v>402</v>
      </c>
      <c r="N61" s="69"/>
      <c r="O61" s="53"/>
      <c r="P61" s="36"/>
      <c r="Q61" s="36"/>
      <c r="R61" s="36"/>
      <c r="S61" s="36"/>
      <c r="T61" s="36"/>
      <c r="U61" s="36"/>
      <c r="V61" s="36"/>
      <c r="W61" s="36"/>
      <c r="X61" s="36"/>
      <c r="Y61" s="36"/>
      <c r="Z61" s="36"/>
      <c r="AA61" s="36"/>
    </row>
    <row r="62" spans="1:27" ht="82.5">
      <c r="A62" s="8">
        <v>58</v>
      </c>
      <c r="B62" s="3" t="s">
        <v>632</v>
      </c>
      <c r="C62" s="87" t="s">
        <v>473</v>
      </c>
      <c r="D62" s="3" t="s">
        <v>474</v>
      </c>
      <c r="E62" s="3" t="s">
        <v>475</v>
      </c>
      <c r="F62" s="94">
        <v>23643</v>
      </c>
      <c r="G62" s="94">
        <f t="shared" si="2"/>
        <v>0</v>
      </c>
      <c r="H62" s="94">
        <f t="shared" si="0"/>
        <v>0</v>
      </c>
      <c r="I62" s="95">
        <f t="shared" si="1"/>
        <v>23643</v>
      </c>
      <c r="J62" s="97" t="s">
        <v>446</v>
      </c>
      <c r="K62" s="69"/>
      <c r="L62" s="1"/>
      <c r="M62" s="99" t="s">
        <v>127</v>
      </c>
      <c r="N62" s="69"/>
      <c r="O62" s="53"/>
      <c r="P62" s="36"/>
      <c r="Q62" s="36"/>
      <c r="R62" s="36"/>
      <c r="S62" s="36"/>
      <c r="T62" s="36"/>
      <c r="U62" s="36"/>
      <c r="V62" s="36"/>
      <c r="W62" s="36"/>
      <c r="X62" s="36"/>
      <c r="Y62" s="36"/>
      <c r="Z62" s="36"/>
      <c r="AA62" s="36"/>
    </row>
    <row r="63" spans="1:27" ht="69" customHeight="1">
      <c r="A63" s="8">
        <v>59</v>
      </c>
      <c r="B63" s="3" t="s">
        <v>611</v>
      </c>
      <c r="C63" s="9" t="s">
        <v>201</v>
      </c>
      <c r="D63" s="3" t="s">
        <v>612</v>
      </c>
      <c r="E63" s="3" t="s">
        <v>613</v>
      </c>
      <c r="F63" s="94">
        <f>8883</f>
        <v>8883</v>
      </c>
      <c r="G63" s="94">
        <f t="shared" si="2"/>
        <v>0</v>
      </c>
      <c r="H63" s="94">
        <f t="shared" si="0"/>
        <v>8883</v>
      </c>
      <c r="I63" s="95">
        <f t="shared" si="1"/>
        <v>0</v>
      </c>
      <c r="J63" s="38" t="s">
        <v>202</v>
      </c>
      <c r="K63" s="69" t="s">
        <v>409</v>
      </c>
      <c r="L63" s="1"/>
      <c r="M63" s="26" t="s">
        <v>127</v>
      </c>
      <c r="N63" s="76" t="s">
        <v>410</v>
      </c>
      <c r="O63" s="53"/>
      <c r="P63" s="36"/>
      <c r="Q63" s="36">
        <v>8214</v>
      </c>
      <c r="R63" s="36">
        <v>669</v>
      </c>
      <c r="S63" s="36"/>
      <c r="T63" s="36"/>
      <c r="U63" s="36"/>
      <c r="V63" s="36"/>
      <c r="W63" s="36"/>
      <c r="X63" s="36"/>
      <c r="Y63" s="36"/>
      <c r="Z63" s="36"/>
      <c r="AA63" s="36"/>
    </row>
    <row r="64" spans="1:27" ht="66">
      <c r="A64" s="8">
        <v>60</v>
      </c>
      <c r="B64" s="3" t="s">
        <v>411</v>
      </c>
      <c r="C64" s="9" t="s">
        <v>201</v>
      </c>
      <c r="D64" s="3" t="s">
        <v>412</v>
      </c>
      <c r="E64" s="3" t="s">
        <v>413</v>
      </c>
      <c r="F64" s="94">
        <v>57915</v>
      </c>
      <c r="G64" s="94">
        <f t="shared" si="2"/>
        <v>12483</v>
      </c>
      <c r="H64" s="94">
        <f t="shared" si="0"/>
        <v>32733</v>
      </c>
      <c r="I64" s="95">
        <f t="shared" si="1"/>
        <v>25182</v>
      </c>
      <c r="J64" s="74" t="s">
        <v>200</v>
      </c>
      <c r="K64" s="69"/>
      <c r="L64" s="1"/>
      <c r="M64" s="26" t="s">
        <v>127</v>
      </c>
      <c r="N64" s="76" t="s">
        <v>414</v>
      </c>
      <c r="O64" s="53"/>
      <c r="P64" s="36"/>
      <c r="Q64" s="36"/>
      <c r="R64" s="36">
        <v>8667</v>
      </c>
      <c r="S64" s="36">
        <v>11583</v>
      </c>
      <c r="T64" s="36">
        <v>12483</v>
      </c>
      <c r="U64" s="36"/>
      <c r="V64" s="36"/>
      <c r="W64" s="36"/>
      <c r="X64" s="36"/>
      <c r="Y64" s="36"/>
      <c r="Z64" s="36"/>
      <c r="AA64" s="36"/>
    </row>
    <row r="65" spans="1:27" ht="115.5">
      <c r="A65" s="8">
        <v>61</v>
      </c>
      <c r="B65" s="3" t="s">
        <v>635</v>
      </c>
      <c r="C65" s="9" t="s">
        <v>572</v>
      </c>
      <c r="D65" s="3" t="s">
        <v>574</v>
      </c>
      <c r="E65" s="3" t="s">
        <v>573</v>
      </c>
      <c r="F65" s="94">
        <v>14675</v>
      </c>
      <c r="G65" s="94">
        <f>T65</f>
        <v>0</v>
      </c>
      <c r="H65" s="94">
        <f>SUM(P65:T65)</f>
        <v>0</v>
      </c>
      <c r="I65" s="95">
        <f>F65-H65</f>
        <v>14675</v>
      </c>
      <c r="J65" s="97" t="s">
        <v>482</v>
      </c>
      <c r="K65" s="69"/>
      <c r="L65" s="1"/>
      <c r="M65" s="99" t="s">
        <v>127</v>
      </c>
      <c r="N65" s="76"/>
      <c r="O65" s="53"/>
      <c r="P65" s="36"/>
      <c r="Q65" s="36"/>
      <c r="R65" s="36"/>
      <c r="S65" s="36"/>
      <c r="T65" s="36"/>
      <c r="U65" s="36"/>
      <c r="V65" s="36"/>
      <c r="W65" s="36"/>
      <c r="X65" s="36"/>
      <c r="Y65" s="36"/>
      <c r="Z65" s="36"/>
      <c r="AA65" s="36"/>
    </row>
    <row r="66" spans="1:27" s="88" customFormat="1" ht="66">
      <c r="A66" s="8">
        <v>62</v>
      </c>
      <c r="B66" s="59" t="s">
        <v>185</v>
      </c>
      <c r="C66" s="60" t="s">
        <v>184</v>
      </c>
      <c r="D66" s="61" t="s">
        <v>186</v>
      </c>
      <c r="E66" s="59" t="s">
        <v>187</v>
      </c>
      <c r="F66" s="96">
        <v>96660</v>
      </c>
      <c r="G66" s="94">
        <f t="shared" si="2"/>
        <v>0</v>
      </c>
      <c r="H66" s="94">
        <f t="shared" si="0"/>
        <v>96660</v>
      </c>
      <c r="I66" s="95">
        <f t="shared" si="1"/>
        <v>0</v>
      </c>
      <c r="J66" s="57" t="s">
        <v>188</v>
      </c>
      <c r="K66" s="70" t="s">
        <v>420</v>
      </c>
      <c r="L66" s="61"/>
      <c r="M66" s="63" t="s">
        <v>128</v>
      </c>
      <c r="N66" s="63" t="s">
        <v>421</v>
      </c>
      <c r="O66" s="64"/>
      <c r="P66" s="65"/>
      <c r="Q66" s="65">
        <v>96660</v>
      </c>
      <c r="R66" s="65"/>
      <c r="S66" s="65"/>
      <c r="T66" s="65"/>
      <c r="U66" s="65"/>
      <c r="V66" s="65"/>
      <c r="W66" s="65"/>
      <c r="X66" s="65"/>
      <c r="Y66" s="65"/>
      <c r="Z66" s="65"/>
      <c r="AA66" s="65"/>
    </row>
    <row r="67" spans="1:27" s="88" customFormat="1" ht="99">
      <c r="A67" s="8">
        <v>63</v>
      </c>
      <c r="B67" s="59" t="s">
        <v>422</v>
      </c>
      <c r="C67" s="60" t="s">
        <v>184</v>
      </c>
      <c r="D67" s="61" t="s">
        <v>634</v>
      </c>
      <c r="E67" s="59" t="s">
        <v>424</v>
      </c>
      <c r="F67" s="96">
        <v>41616</v>
      </c>
      <c r="G67" s="94">
        <f t="shared" si="2"/>
        <v>2349</v>
      </c>
      <c r="H67" s="94">
        <f t="shared" si="0"/>
        <v>7029</v>
      </c>
      <c r="I67" s="95">
        <f t="shared" si="1"/>
        <v>34587</v>
      </c>
      <c r="J67" s="74" t="s">
        <v>425</v>
      </c>
      <c r="K67" s="70"/>
      <c r="L67" s="61"/>
      <c r="M67" s="63" t="s">
        <v>124</v>
      </c>
      <c r="N67" s="63"/>
      <c r="O67" s="64"/>
      <c r="P67" s="65"/>
      <c r="Q67" s="65"/>
      <c r="R67" s="65"/>
      <c r="S67" s="65">
        <v>4680</v>
      </c>
      <c r="T67" s="65">
        <v>2349</v>
      </c>
      <c r="U67" s="65"/>
      <c r="V67" s="65"/>
      <c r="W67" s="65"/>
      <c r="X67" s="65"/>
      <c r="Y67" s="65"/>
      <c r="Z67" s="65"/>
      <c r="AA67" s="65"/>
    </row>
    <row r="68" spans="1:27" s="88" customFormat="1" ht="132">
      <c r="A68" s="8">
        <v>64</v>
      </c>
      <c r="B68" s="59" t="s">
        <v>579</v>
      </c>
      <c r="C68" s="60" t="s">
        <v>575</v>
      </c>
      <c r="D68" s="61" t="s">
        <v>578</v>
      </c>
      <c r="E68" s="59" t="s">
        <v>577</v>
      </c>
      <c r="F68" s="96">
        <v>600000</v>
      </c>
      <c r="G68" s="94">
        <f>T68</f>
        <v>0</v>
      </c>
      <c r="H68" s="94">
        <f>SUM(P68:T68)</f>
        <v>0</v>
      </c>
      <c r="I68" s="95">
        <f>F68-H68</f>
        <v>600000</v>
      </c>
      <c r="J68" s="97" t="s">
        <v>59</v>
      </c>
      <c r="K68" s="70"/>
      <c r="L68" s="61"/>
      <c r="M68" s="63" t="s">
        <v>576</v>
      </c>
      <c r="N68" s="63"/>
      <c r="O68" s="64"/>
      <c r="P68" s="65"/>
      <c r="Q68" s="65"/>
      <c r="R68" s="65"/>
      <c r="S68" s="65"/>
      <c r="T68" s="65"/>
      <c r="U68" s="65"/>
      <c r="V68" s="65"/>
      <c r="W68" s="65"/>
      <c r="X68" s="65"/>
      <c r="Y68" s="65"/>
      <c r="Z68" s="65"/>
      <c r="AA68" s="65"/>
    </row>
    <row r="69" spans="1:27" s="88" customFormat="1" ht="82.5">
      <c r="A69" s="8">
        <v>65</v>
      </c>
      <c r="B69" s="59" t="s">
        <v>582</v>
      </c>
      <c r="C69" s="60" t="s">
        <v>534</v>
      </c>
      <c r="D69" s="61" t="s">
        <v>535</v>
      </c>
      <c r="E69" s="59" t="s">
        <v>580</v>
      </c>
      <c r="F69" s="96">
        <v>207182</v>
      </c>
      <c r="G69" s="94">
        <f>T69</f>
        <v>207182</v>
      </c>
      <c r="H69" s="94">
        <f>SUM(P69:T69)</f>
        <v>207182</v>
      </c>
      <c r="I69" s="95">
        <f>F69-H69</f>
        <v>0</v>
      </c>
      <c r="J69" s="74" t="s">
        <v>581</v>
      </c>
      <c r="K69" s="70">
        <v>43588</v>
      </c>
      <c r="L69" s="61"/>
      <c r="M69" s="63" t="s">
        <v>536</v>
      </c>
      <c r="N69" s="63" t="s">
        <v>537</v>
      </c>
      <c r="O69" s="64"/>
      <c r="P69" s="65"/>
      <c r="Q69" s="65"/>
      <c r="R69" s="65"/>
      <c r="S69" s="65"/>
      <c r="T69" s="65">
        <v>207182</v>
      </c>
      <c r="U69" s="65"/>
      <c r="V69" s="65"/>
      <c r="W69" s="65"/>
      <c r="X69" s="65"/>
      <c r="Y69" s="65"/>
      <c r="Z69" s="65"/>
      <c r="AA69" s="65"/>
    </row>
    <row r="70" spans="1:27" s="88" customFormat="1" ht="82.5">
      <c r="A70" s="8">
        <v>66</v>
      </c>
      <c r="B70" s="59" t="s">
        <v>513</v>
      </c>
      <c r="C70" s="60" t="s">
        <v>477</v>
      </c>
      <c r="D70" s="61" t="s">
        <v>583</v>
      </c>
      <c r="E70" s="1" t="s">
        <v>146</v>
      </c>
      <c r="F70" s="96">
        <f>26400+3600</f>
        <v>30000</v>
      </c>
      <c r="G70" s="94">
        <f>T70</f>
        <v>30000</v>
      </c>
      <c r="H70" s="94">
        <f>SUM(P70:T70)</f>
        <v>30000</v>
      </c>
      <c r="I70" s="95">
        <f>F70-H70</f>
        <v>0</v>
      </c>
      <c r="J70" s="38" t="s">
        <v>59</v>
      </c>
      <c r="K70" s="70"/>
      <c r="L70" s="1" t="s">
        <v>480</v>
      </c>
      <c r="M70" s="63" t="s">
        <v>121</v>
      </c>
      <c r="N70" s="63"/>
      <c r="O70" s="64"/>
      <c r="P70" s="65"/>
      <c r="Q70" s="65"/>
      <c r="R70" s="65"/>
      <c r="S70" s="65"/>
      <c r="T70" s="65">
        <v>30000</v>
      </c>
      <c r="U70" s="65"/>
      <c r="V70" s="65"/>
      <c r="W70" s="65"/>
      <c r="X70" s="65"/>
      <c r="Y70" s="65"/>
      <c r="Z70" s="65"/>
      <c r="AA70" s="65"/>
    </row>
    <row r="71" spans="1:27" s="80" customFormat="1" ht="24.75" customHeight="1">
      <c r="A71" s="42"/>
      <c r="B71" s="43" t="s">
        <v>1</v>
      </c>
      <c r="C71" s="44"/>
      <c r="D71" s="46"/>
      <c r="E71" s="46"/>
      <c r="F71" s="47">
        <f>SUM(F5:F70)</f>
        <v>15514725</v>
      </c>
      <c r="G71" s="47">
        <f>SUM(G5:G70)</f>
        <v>6548421</v>
      </c>
      <c r="H71" s="47">
        <f>SUM(H5:H70)</f>
        <v>10248375</v>
      </c>
      <c r="I71" s="47">
        <f>SUM(I5:I70)</f>
        <v>5266350</v>
      </c>
      <c r="J71" s="48"/>
      <c r="K71" s="71"/>
      <c r="L71" s="89"/>
      <c r="M71" s="75"/>
      <c r="N71" s="75"/>
      <c r="O71" s="54"/>
      <c r="P71" s="37"/>
      <c r="Q71" s="37"/>
      <c r="R71" s="37"/>
      <c r="S71" s="37"/>
      <c r="T71" s="37"/>
      <c r="U71" s="37"/>
      <c r="V71" s="37"/>
      <c r="W71" s="37"/>
      <c r="X71" s="37"/>
      <c r="Y71" s="37"/>
      <c r="Z71" s="37"/>
      <c r="AA71" s="37"/>
    </row>
    <row r="72" spans="1:10" ht="6" customHeight="1">
      <c r="A72" s="13"/>
      <c r="B72" s="14"/>
      <c r="C72" s="15"/>
      <c r="D72" s="90"/>
      <c r="E72" s="14"/>
      <c r="F72" s="14"/>
      <c r="G72" s="14"/>
      <c r="H72" s="14"/>
      <c r="I72" s="14"/>
      <c r="J72" s="15"/>
    </row>
    <row r="73" spans="1:7" ht="16.5" hidden="1">
      <c r="A73" s="136" t="s">
        <v>2</v>
      </c>
      <c r="B73" s="136"/>
      <c r="C73" s="136"/>
      <c r="D73" s="136"/>
      <c r="E73" s="136"/>
      <c r="F73" s="136"/>
      <c r="G73" s="136"/>
    </row>
    <row r="74" spans="1:7" ht="16.5" hidden="1">
      <c r="A74" s="137" t="s">
        <v>3</v>
      </c>
      <c r="B74" s="137"/>
      <c r="C74" s="137"/>
      <c r="D74" s="137"/>
      <c r="E74" s="137"/>
      <c r="F74" s="137"/>
      <c r="G74" s="137"/>
    </row>
    <row r="75" spans="1:7" ht="16.5" hidden="1">
      <c r="A75" s="129" t="s">
        <v>4</v>
      </c>
      <c r="B75" s="129"/>
      <c r="C75" s="129"/>
      <c r="D75" s="129"/>
      <c r="E75" s="129"/>
      <c r="F75" s="129"/>
      <c r="G75" s="129"/>
    </row>
    <row r="76" spans="1:32" s="17" customFormat="1" ht="16.5" hidden="1">
      <c r="A76" s="129" t="s">
        <v>5</v>
      </c>
      <c r="B76" s="129"/>
      <c r="C76" s="129"/>
      <c r="D76" s="129"/>
      <c r="E76" s="129"/>
      <c r="F76" s="129"/>
      <c r="G76" s="129"/>
      <c r="J76" s="25"/>
      <c r="K76" s="72"/>
      <c r="L76" s="81"/>
      <c r="M76" s="91"/>
      <c r="N76" s="91"/>
      <c r="O76" s="92"/>
      <c r="P76" s="93"/>
      <c r="Q76" s="93"/>
      <c r="R76" s="93"/>
      <c r="S76" s="93"/>
      <c r="T76" s="93"/>
      <c r="U76" s="93"/>
      <c r="V76" s="93"/>
      <c r="W76" s="93"/>
      <c r="X76" s="93"/>
      <c r="Y76" s="93"/>
      <c r="Z76" s="93"/>
      <c r="AA76" s="93"/>
      <c r="AB76" s="81"/>
      <c r="AC76" s="81"/>
      <c r="AD76" s="81"/>
      <c r="AE76" s="81"/>
      <c r="AF76" s="81"/>
    </row>
    <row r="77" spans="1:32" s="17" customFormat="1" ht="19.5">
      <c r="A77" s="130" t="s">
        <v>6</v>
      </c>
      <c r="B77" s="130"/>
      <c r="C77" s="130"/>
      <c r="D77" s="19"/>
      <c r="E77" s="131" t="s">
        <v>7</v>
      </c>
      <c r="F77" s="131"/>
      <c r="G77" s="131"/>
      <c r="J77" s="25"/>
      <c r="K77" s="72"/>
      <c r="L77" s="81"/>
      <c r="M77" s="91"/>
      <c r="N77" s="91"/>
      <c r="O77" s="92"/>
      <c r="P77" s="93"/>
      <c r="Q77" s="93"/>
      <c r="R77" s="93"/>
      <c r="S77" s="93"/>
      <c r="T77" s="93"/>
      <c r="U77" s="93"/>
      <c r="V77" s="93"/>
      <c r="W77" s="93"/>
      <c r="X77" s="93"/>
      <c r="Y77" s="93"/>
      <c r="Z77" s="93"/>
      <c r="AA77" s="93"/>
      <c r="AB77" s="81"/>
      <c r="AC77" s="81"/>
      <c r="AD77" s="81"/>
      <c r="AE77" s="81"/>
      <c r="AF77" s="81"/>
    </row>
  </sheetData>
  <sheetProtection/>
  <mergeCells count="23">
    <mergeCell ref="A1:L1"/>
    <mergeCell ref="A2:L2"/>
    <mergeCell ref="A3:A4"/>
    <mergeCell ref="B3:B4"/>
    <mergeCell ref="C3:C4"/>
    <mergeCell ref="D3:D4"/>
    <mergeCell ref="E3:E4"/>
    <mergeCell ref="P3:AA3"/>
    <mergeCell ref="A73:G73"/>
    <mergeCell ref="A74:G74"/>
    <mergeCell ref="L3:L4"/>
    <mergeCell ref="M3:M4"/>
    <mergeCell ref="N3:N4"/>
    <mergeCell ref="O3:O4"/>
    <mergeCell ref="A75:G75"/>
    <mergeCell ref="A76:G76"/>
    <mergeCell ref="A77:C77"/>
    <mergeCell ref="E77:G77"/>
    <mergeCell ref="J3:J4"/>
    <mergeCell ref="K3:K4"/>
    <mergeCell ref="F3:F4"/>
    <mergeCell ref="G3:H3"/>
    <mergeCell ref="I3:I4"/>
  </mergeCells>
  <printOptions horizontalCentered="1"/>
  <pageMargins left="0.3937007874015748" right="0.3937007874015748" top="0.5905511811023623" bottom="0.5905511811023623" header="0.1968503937007874" footer="0.1968503937007874"/>
  <pageSetup blackAndWhite="1" firstPageNumber="15" useFirstPageNumber="1" horizontalDpi="600" verticalDpi="600" orientation="landscape" paperSize="9" scale="75" r:id="rId1"/>
  <headerFooter alignWithMargins="0">
    <oddHeader>&amp;R&amp;P</oddHeader>
  </headerFooter>
</worksheet>
</file>

<file path=xl/worksheets/sheet8.xml><?xml version="1.0" encoding="utf-8"?>
<worksheet xmlns="http://schemas.openxmlformats.org/spreadsheetml/2006/main" xmlns:r="http://schemas.openxmlformats.org/officeDocument/2006/relationships">
  <dimension ref="A1:AF65"/>
  <sheetViews>
    <sheetView zoomScalePageLayoutView="0" workbookViewId="0" topLeftCell="A1">
      <pane xSplit="3" ySplit="4" topLeftCell="D47" activePane="bottomRight" state="frozen"/>
      <selection pane="topLeft" activeCell="A1" sqref="A1"/>
      <selection pane="topRight" activeCell="D1" sqref="D1"/>
      <selection pane="bottomLeft" activeCell="A5" sqref="A5"/>
      <selection pane="bottomRight" activeCell="L50" sqref="L50"/>
    </sheetView>
  </sheetViews>
  <sheetFormatPr defaultColWidth="9.00390625" defaultRowHeight="16.5"/>
  <cols>
    <col min="1" max="1" width="4.50390625" style="91" bestFit="1" customWidth="1"/>
    <col min="2" max="2" width="36.00390625" style="17" customWidth="1"/>
    <col min="3" max="3" width="13.875" style="25" bestFit="1" customWidth="1"/>
    <col min="4" max="4" width="30.625" style="17" customWidth="1"/>
    <col min="5" max="5" width="19.75390625" style="17" customWidth="1"/>
    <col min="6" max="6" width="11.625" style="17" bestFit="1" customWidth="1"/>
    <col min="7" max="8" width="10.50390625" style="17" bestFit="1" customWidth="1"/>
    <col min="9" max="9" width="10.625" style="17" customWidth="1"/>
    <col min="10" max="10" width="8.875" style="25" customWidth="1"/>
    <col min="11" max="11" width="11.625" style="72" bestFit="1" customWidth="1"/>
    <col min="12" max="12" width="16.625" style="81" customWidth="1"/>
    <col min="13" max="13" width="9.00390625" style="91" customWidth="1"/>
    <col min="14" max="14" width="11.00390625" style="91" customWidth="1"/>
    <col min="15" max="15" width="9.00390625" style="92" customWidth="1"/>
    <col min="16" max="16" width="8.00390625" style="93" bestFit="1" customWidth="1"/>
    <col min="17" max="27" width="9.00390625" style="93" customWidth="1"/>
    <col min="28" max="32" width="10.50390625" style="81" bestFit="1" customWidth="1"/>
    <col min="33" max="16384" width="9.00390625" style="81" customWidth="1"/>
  </cols>
  <sheetData>
    <row r="1" spans="1:27" s="80" customFormat="1" ht="21">
      <c r="A1" s="125" t="s">
        <v>8</v>
      </c>
      <c r="B1" s="125"/>
      <c r="C1" s="125"/>
      <c r="D1" s="125"/>
      <c r="E1" s="125"/>
      <c r="F1" s="125"/>
      <c r="G1" s="125"/>
      <c r="H1" s="125"/>
      <c r="I1" s="125"/>
      <c r="J1" s="125"/>
      <c r="K1" s="125"/>
      <c r="L1" s="125"/>
      <c r="M1" s="77"/>
      <c r="N1" s="77"/>
      <c r="O1" s="78"/>
      <c r="P1" s="79"/>
      <c r="Q1" s="79"/>
      <c r="R1" s="79"/>
      <c r="S1" s="79"/>
      <c r="T1" s="79"/>
      <c r="U1" s="79"/>
      <c r="V1" s="79"/>
      <c r="W1" s="79"/>
      <c r="X1" s="79"/>
      <c r="Y1" s="79"/>
      <c r="Z1" s="79"/>
      <c r="AA1" s="79"/>
    </row>
    <row r="2" spans="1:27" s="80" customFormat="1" ht="19.5">
      <c r="A2" s="126" t="s">
        <v>434</v>
      </c>
      <c r="B2" s="126"/>
      <c r="C2" s="126"/>
      <c r="D2" s="126"/>
      <c r="E2" s="126"/>
      <c r="F2" s="126"/>
      <c r="G2" s="126"/>
      <c r="H2" s="126"/>
      <c r="I2" s="126"/>
      <c r="J2" s="126"/>
      <c r="K2" s="126"/>
      <c r="L2" s="126"/>
      <c r="M2" s="77"/>
      <c r="N2" s="77"/>
      <c r="O2" s="78"/>
      <c r="P2" s="79"/>
      <c r="Q2" s="79"/>
      <c r="R2" s="79"/>
      <c r="S2" s="79"/>
      <c r="T2" s="79"/>
      <c r="U2" s="79"/>
      <c r="V2" s="79"/>
      <c r="W2" s="79"/>
      <c r="X2" s="79"/>
      <c r="Y2" s="79"/>
      <c r="Z2" s="79"/>
      <c r="AA2" s="79"/>
    </row>
    <row r="3" spans="1:27" s="80" customFormat="1" ht="16.5">
      <c r="A3" s="127" t="s">
        <v>514</v>
      </c>
      <c r="B3" s="120" t="s">
        <v>46</v>
      </c>
      <c r="C3" s="120" t="s">
        <v>45</v>
      </c>
      <c r="D3" s="120" t="s">
        <v>48</v>
      </c>
      <c r="E3" s="120" t="s">
        <v>49</v>
      </c>
      <c r="F3" s="120" t="s">
        <v>50</v>
      </c>
      <c r="G3" s="142" t="s">
        <v>0</v>
      </c>
      <c r="H3" s="124"/>
      <c r="I3" s="143" t="s">
        <v>51</v>
      </c>
      <c r="J3" s="120" t="s">
        <v>55</v>
      </c>
      <c r="K3" s="121" t="s">
        <v>56</v>
      </c>
      <c r="L3" s="120" t="s">
        <v>52</v>
      </c>
      <c r="M3" s="120" t="s">
        <v>119</v>
      </c>
      <c r="N3" s="120" t="s">
        <v>220</v>
      </c>
      <c r="O3" s="120" t="s">
        <v>140</v>
      </c>
      <c r="P3" s="120" t="s">
        <v>141</v>
      </c>
      <c r="Q3" s="120"/>
      <c r="R3" s="120"/>
      <c r="S3" s="120"/>
      <c r="T3" s="120"/>
      <c r="U3" s="120"/>
      <c r="V3" s="120"/>
      <c r="W3" s="120"/>
      <c r="X3" s="120"/>
      <c r="Y3" s="120"/>
      <c r="Z3" s="120"/>
      <c r="AA3" s="120"/>
    </row>
    <row r="4" spans="1:27" s="80" customFormat="1" ht="33">
      <c r="A4" s="128"/>
      <c r="B4" s="120"/>
      <c r="C4" s="120"/>
      <c r="D4" s="120"/>
      <c r="E4" s="120"/>
      <c r="F4" s="120"/>
      <c r="G4" s="7" t="s">
        <v>53</v>
      </c>
      <c r="H4" s="7" t="s">
        <v>54</v>
      </c>
      <c r="I4" s="144"/>
      <c r="J4" s="120"/>
      <c r="K4" s="121"/>
      <c r="L4" s="120"/>
      <c r="M4" s="120"/>
      <c r="N4" s="120"/>
      <c r="O4" s="120"/>
      <c r="P4" s="35" t="s">
        <v>142</v>
      </c>
      <c r="Q4" s="35" t="s">
        <v>129</v>
      </c>
      <c r="R4" s="35" t="s">
        <v>130</v>
      </c>
      <c r="S4" s="35" t="s">
        <v>131</v>
      </c>
      <c r="T4" s="35" t="s">
        <v>132</v>
      </c>
      <c r="U4" s="35" t="s">
        <v>133</v>
      </c>
      <c r="V4" s="35" t="s">
        <v>134</v>
      </c>
      <c r="W4" s="35" t="s">
        <v>135</v>
      </c>
      <c r="X4" s="35" t="s">
        <v>136</v>
      </c>
      <c r="Y4" s="35" t="s">
        <v>137</v>
      </c>
      <c r="Z4" s="35" t="s">
        <v>138</v>
      </c>
      <c r="AA4" s="35" t="s">
        <v>139</v>
      </c>
    </row>
    <row r="5" spans="1:27" ht="82.5">
      <c r="A5" s="8">
        <v>1</v>
      </c>
      <c r="B5" s="1" t="s">
        <v>515</v>
      </c>
      <c r="C5" s="8" t="s">
        <v>10</v>
      </c>
      <c r="D5" s="2" t="s">
        <v>58</v>
      </c>
      <c r="E5" s="1" t="s">
        <v>145</v>
      </c>
      <c r="F5" s="94">
        <v>159585</v>
      </c>
      <c r="G5" s="94">
        <f>S5</f>
        <v>0</v>
      </c>
      <c r="H5" s="94">
        <f>SUM(P5:S5)</f>
        <v>0</v>
      </c>
      <c r="I5" s="95">
        <f aca="true" t="shared" si="0" ref="I5:I37">F5-H5</f>
        <v>159585</v>
      </c>
      <c r="J5" s="57">
        <v>1081231</v>
      </c>
      <c r="K5" s="69"/>
      <c r="L5" s="1" t="s">
        <v>516</v>
      </c>
      <c r="M5" s="26" t="s">
        <v>57</v>
      </c>
      <c r="N5" s="26"/>
      <c r="O5" s="53" t="s">
        <v>170</v>
      </c>
      <c r="P5" s="36">
        <v>0</v>
      </c>
      <c r="Q5" s="36"/>
      <c r="R5" s="36"/>
      <c r="S5" s="36"/>
      <c r="T5" s="36"/>
      <c r="U5" s="36"/>
      <c r="V5" s="36"/>
      <c r="W5" s="36"/>
      <c r="X5" s="36"/>
      <c r="Y5" s="36"/>
      <c r="Z5" s="36"/>
      <c r="AA5" s="36"/>
    </row>
    <row r="6" spans="1:27" ht="115.5">
      <c r="A6" s="8">
        <v>2</v>
      </c>
      <c r="B6" s="1" t="s">
        <v>150</v>
      </c>
      <c r="C6" s="8" t="s">
        <v>14</v>
      </c>
      <c r="D6" s="2" t="s">
        <v>236</v>
      </c>
      <c r="E6" s="1" t="s">
        <v>237</v>
      </c>
      <c r="F6" s="94">
        <f>309395+388387</f>
        <v>697782</v>
      </c>
      <c r="G6" s="94">
        <f aca="true" t="shared" si="1" ref="G6:G57">S6</f>
        <v>109619</v>
      </c>
      <c r="H6" s="94">
        <f aca="true" t="shared" si="2" ref="H6:H57">SUM(P6:S6)</f>
        <v>291724</v>
      </c>
      <c r="I6" s="95">
        <f t="shared" si="0"/>
        <v>406058</v>
      </c>
      <c r="J6" s="38" t="s">
        <v>59</v>
      </c>
      <c r="K6" s="69"/>
      <c r="L6" s="1" t="s">
        <v>64</v>
      </c>
      <c r="M6" s="26" t="s">
        <v>121</v>
      </c>
      <c r="N6" s="26"/>
      <c r="O6" s="53"/>
      <c r="P6" s="36">
        <v>75866</v>
      </c>
      <c r="Q6" s="36"/>
      <c r="R6" s="36">
        <v>106239</v>
      </c>
      <c r="S6" s="36">
        <v>109619</v>
      </c>
      <c r="T6" s="36"/>
      <c r="U6" s="36"/>
      <c r="V6" s="36"/>
      <c r="W6" s="36"/>
      <c r="X6" s="36"/>
      <c r="Y6" s="36"/>
      <c r="Z6" s="36"/>
      <c r="AA6" s="36"/>
    </row>
    <row r="7" spans="1:27" ht="82.5">
      <c r="A7" s="8">
        <v>3</v>
      </c>
      <c r="B7" s="1" t="s">
        <v>15</v>
      </c>
      <c r="C7" s="8" t="s">
        <v>16</v>
      </c>
      <c r="D7" s="2" t="s">
        <v>240</v>
      </c>
      <c r="E7" s="1" t="s">
        <v>241</v>
      </c>
      <c r="F7" s="94">
        <f>130000+338881</f>
        <v>468881</v>
      </c>
      <c r="G7" s="94">
        <f t="shared" si="1"/>
        <v>54171</v>
      </c>
      <c r="H7" s="94">
        <f t="shared" si="2"/>
        <v>317908</v>
      </c>
      <c r="I7" s="95">
        <f t="shared" si="0"/>
        <v>150973</v>
      </c>
      <c r="J7" s="38" t="s">
        <v>59</v>
      </c>
      <c r="K7" s="69"/>
      <c r="L7" s="1" t="s">
        <v>242</v>
      </c>
      <c r="M7" s="26" t="s">
        <v>121</v>
      </c>
      <c r="N7" s="26"/>
      <c r="O7" s="53"/>
      <c r="P7" s="36">
        <v>113165</v>
      </c>
      <c r="Q7" s="36"/>
      <c r="R7" s="36">
        <v>150572</v>
      </c>
      <c r="S7" s="36">
        <v>54171</v>
      </c>
      <c r="T7" s="36"/>
      <c r="U7" s="36"/>
      <c r="V7" s="36"/>
      <c r="W7" s="36"/>
      <c r="X7" s="36"/>
      <c r="Y7" s="36"/>
      <c r="Z7" s="36"/>
      <c r="AA7" s="36"/>
    </row>
    <row r="8" spans="1:27" ht="99">
      <c r="A8" s="8">
        <v>4</v>
      </c>
      <c r="B8" s="1" t="s">
        <v>67</v>
      </c>
      <c r="C8" s="8" t="s">
        <v>17</v>
      </c>
      <c r="D8" s="2" t="s">
        <v>18</v>
      </c>
      <c r="E8" s="1" t="s">
        <v>148</v>
      </c>
      <c r="F8" s="94">
        <v>2800</v>
      </c>
      <c r="G8" s="94">
        <f t="shared" si="1"/>
        <v>0</v>
      </c>
      <c r="H8" s="94">
        <f t="shared" si="2"/>
        <v>2800</v>
      </c>
      <c r="I8" s="95">
        <f t="shared" si="0"/>
        <v>0</v>
      </c>
      <c r="J8" s="38" t="s">
        <v>68</v>
      </c>
      <c r="K8" s="70"/>
      <c r="L8" s="1" t="s">
        <v>71</v>
      </c>
      <c r="M8" s="26" t="s">
        <v>122</v>
      </c>
      <c r="N8" s="26"/>
      <c r="O8" s="53"/>
      <c r="P8" s="36">
        <v>2800</v>
      </c>
      <c r="Q8" s="36"/>
      <c r="R8" s="36"/>
      <c r="S8" s="36"/>
      <c r="T8" s="36"/>
      <c r="U8" s="36"/>
      <c r="V8" s="36"/>
      <c r="W8" s="36"/>
      <c r="X8" s="36"/>
      <c r="Y8" s="36"/>
      <c r="Z8" s="36"/>
      <c r="AA8" s="36"/>
    </row>
    <row r="9" spans="1:27" ht="66">
      <c r="A9" s="8">
        <v>5</v>
      </c>
      <c r="B9" s="1" t="s">
        <v>69</v>
      </c>
      <c r="C9" s="8" t="s">
        <v>19</v>
      </c>
      <c r="D9" s="2" t="s">
        <v>251</v>
      </c>
      <c r="E9" s="1" t="s">
        <v>152</v>
      </c>
      <c r="F9" s="94">
        <f>45500+50000</f>
        <v>95500</v>
      </c>
      <c r="G9" s="94">
        <f t="shared" si="1"/>
        <v>0</v>
      </c>
      <c r="H9" s="94">
        <f t="shared" si="2"/>
        <v>0</v>
      </c>
      <c r="I9" s="95">
        <f t="shared" si="0"/>
        <v>95500</v>
      </c>
      <c r="J9" s="38" t="s">
        <v>59</v>
      </c>
      <c r="K9" s="69"/>
      <c r="L9" s="1" t="s">
        <v>70</v>
      </c>
      <c r="M9" s="26" t="s">
        <v>121</v>
      </c>
      <c r="N9" s="26"/>
      <c r="O9" s="53"/>
      <c r="P9" s="36">
        <v>0</v>
      </c>
      <c r="Q9" s="36"/>
      <c r="R9" s="36"/>
      <c r="S9" s="36"/>
      <c r="T9" s="36"/>
      <c r="U9" s="36"/>
      <c r="V9" s="36"/>
      <c r="W9" s="36"/>
      <c r="X9" s="36"/>
      <c r="Y9" s="36"/>
      <c r="Z9" s="36"/>
      <c r="AA9" s="36"/>
    </row>
    <row r="10" spans="1:27" ht="115.5">
      <c r="A10" s="8">
        <v>6</v>
      </c>
      <c r="B10" s="1" t="s">
        <v>72</v>
      </c>
      <c r="C10" s="8" t="s">
        <v>21</v>
      </c>
      <c r="D10" s="2" t="s">
        <v>256</v>
      </c>
      <c r="E10" s="1" t="s">
        <v>257</v>
      </c>
      <c r="F10" s="94">
        <f>24310+3000</f>
        <v>27310</v>
      </c>
      <c r="G10" s="94">
        <f t="shared" si="1"/>
        <v>0</v>
      </c>
      <c r="H10" s="94">
        <f t="shared" si="2"/>
        <v>9460</v>
      </c>
      <c r="I10" s="95">
        <f t="shared" si="0"/>
        <v>17850</v>
      </c>
      <c r="J10" s="38" t="s">
        <v>59</v>
      </c>
      <c r="K10" s="69"/>
      <c r="L10" s="1" t="s">
        <v>215</v>
      </c>
      <c r="M10" s="26" t="s">
        <v>123</v>
      </c>
      <c r="N10" s="26"/>
      <c r="O10" s="53"/>
      <c r="P10" s="36">
        <v>4500</v>
      </c>
      <c r="Q10" s="36"/>
      <c r="R10" s="36">
        <v>4960</v>
      </c>
      <c r="S10" s="36"/>
      <c r="T10" s="36"/>
      <c r="U10" s="36"/>
      <c r="V10" s="36"/>
      <c r="W10" s="36"/>
      <c r="X10" s="36"/>
      <c r="Y10" s="36"/>
      <c r="Z10" s="36"/>
      <c r="AA10" s="36"/>
    </row>
    <row r="11" spans="1:27" ht="66">
      <c r="A11" s="8">
        <v>7</v>
      </c>
      <c r="B11" s="1" t="s">
        <v>75</v>
      </c>
      <c r="C11" s="8" t="s">
        <v>22</v>
      </c>
      <c r="D11" s="2" t="s">
        <v>77</v>
      </c>
      <c r="E11" s="1" t="s">
        <v>154</v>
      </c>
      <c r="F11" s="94">
        <v>18100</v>
      </c>
      <c r="G11" s="94">
        <f t="shared" si="1"/>
        <v>14000</v>
      </c>
      <c r="H11" s="94">
        <f t="shared" si="2"/>
        <v>17714</v>
      </c>
      <c r="I11" s="95">
        <f t="shared" si="0"/>
        <v>386</v>
      </c>
      <c r="J11" s="38">
        <v>1080930</v>
      </c>
      <c r="K11" s="69"/>
      <c r="L11" s="1" t="s">
        <v>76</v>
      </c>
      <c r="M11" s="26" t="s">
        <v>121</v>
      </c>
      <c r="N11" s="26"/>
      <c r="O11" s="53"/>
      <c r="P11" s="36">
        <v>3714</v>
      </c>
      <c r="Q11" s="36"/>
      <c r="R11" s="36"/>
      <c r="S11" s="36">
        <v>14000</v>
      </c>
      <c r="T11" s="36"/>
      <c r="U11" s="36"/>
      <c r="V11" s="36"/>
      <c r="W11" s="36"/>
      <c r="X11" s="36"/>
      <c r="Y11" s="36"/>
      <c r="Z11" s="36"/>
      <c r="AA11" s="36"/>
    </row>
    <row r="12" spans="1:27" ht="82.5">
      <c r="A12" s="8">
        <v>8</v>
      </c>
      <c r="B12" s="1" t="s">
        <v>23</v>
      </c>
      <c r="C12" s="8" t="s">
        <v>24</v>
      </c>
      <c r="D12" s="2" t="s">
        <v>80</v>
      </c>
      <c r="E12" s="1" t="s">
        <v>155</v>
      </c>
      <c r="F12" s="94">
        <v>4885</v>
      </c>
      <c r="G12" s="94">
        <f t="shared" si="1"/>
        <v>0</v>
      </c>
      <c r="H12" s="94">
        <f t="shared" si="2"/>
        <v>0</v>
      </c>
      <c r="I12" s="95">
        <f t="shared" si="0"/>
        <v>4885</v>
      </c>
      <c r="J12" s="38" t="s">
        <v>79</v>
      </c>
      <c r="K12" s="69"/>
      <c r="L12" s="1" t="s">
        <v>78</v>
      </c>
      <c r="M12" s="26" t="s">
        <v>121</v>
      </c>
      <c r="N12" s="26"/>
      <c r="O12" s="53"/>
      <c r="P12" s="36">
        <v>0</v>
      </c>
      <c r="Q12" s="36"/>
      <c r="R12" s="36"/>
      <c r="S12" s="36"/>
      <c r="T12" s="36"/>
      <c r="U12" s="36"/>
      <c r="V12" s="36"/>
      <c r="W12" s="36"/>
      <c r="X12" s="36"/>
      <c r="Y12" s="36"/>
      <c r="Z12" s="36"/>
      <c r="AA12" s="36"/>
    </row>
    <row r="13" spans="1:27" ht="49.5">
      <c r="A13" s="8">
        <v>9</v>
      </c>
      <c r="B13" s="1" t="s">
        <v>82</v>
      </c>
      <c r="C13" s="8" t="s">
        <v>25</v>
      </c>
      <c r="D13" s="12" t="s">
        <v>81</v>
      </c>
      <c r="E13" s="1" t="s">
        <v>84</v>
      </c>
      <c r="F13" s="94">
        <v>10273</v>
      </c>
      <c r="G13" s="94">
        <f t="shared" si="1"/>
        <v>0</v>
      </c>
      <c r="H13" s="94">
        <f t="shared" si="2"/>
        <v>0</v>
      </c>
      <c r="I13" s="95">
        <f t="shared" si="0"/>
        <v>10273</v>
      </c>
      <c r="J13" s="38" t="s">
        <v>59</v>
      </c>
      <c r="K13" s="69"/>
      <c r="L13" s="1" t="s">
        <v>83</v>
      </c>
      <c r="M13" s="26" t="s">
        <v>121</v>
      </c>
      <c r="N13" s="26"/>
      <c r="O13" s="53"/>
      <c r="P13" s="36">
        <v>0</v>
      </c>
      <c r="Q13" s="36"/>
      <c r="R13" s="36"/>
      <c r="S13" s="36"/>
      <c r="T13" s="36"/>
      <c r="U13" s="36"/>
      <c r="V13" s="36"/>
      <c r="W13" s="36"/>
      <c r="X13" s="36"/>
      <c r="Y13" s="36"/>
      <c r="Z13" s="36"/>
      <c r="AA13" s="36"/>
    </row>
    <row r="14" spans="1:27" ht="82.5">
      <c r="A14" s="8">
        <v>10</v>
      </c>
      <c r="B14" s="1" t="s">
        <v>90</v>
      </c>
      <c r="C14" s="8" t="s">
        <v>26</v>
      </c>
      <c r="D14" s="2" t="s">
        <v>171</v>
      </c>
      <c r="E14" s="1" t="s">
        <v>517</v>
      </c>
      <c r="F14" s="94">
        <v>93600</v>
      </c>
      <c r="G14" s="94">
        <f t="shared" si="1"/>
        <v>0</v>
      </c>
      <c r="H14" s="94">
        <f t="shared" si="2"/>
        <v>91800</v>
      </c>
      <c r="I14" s="95">
        <f t="shared" si="0"/>
        <v>1800</v>
      </c>
      <c r="J14" s="38" t="s">
        <v>59</v>
      </c>
      <c r="K14" s="69"/>
      <c r="L14" s="1" t="s">
        <v>216</v>
      </c>
      <c r="M14" s="26" t="s">
        <v>121</v>
      </c>
      <c r="N14" s="26"/>
      <c r="O14" s="53" t="s">
        <v>143</v>
      </c>
      <c r="P14" s="36">
        <v>91800</v>
      </c>
      <c r="Q14" s="36"/>
      <c r="R14" s="36"/>
      <c r="S14" s="36"/>
      <c r="T14" s="36"/>
      <c r="U14" s="36"/>
      <c r="V14" s="36"/>
      <c r="W14" s="36"/>
      <c r="X14" s="36"/>
      <c r="Y14" s="36"/>
      <c r="Z14" s="36"/>
      <c r="AA14" s="36"/>
    </row>
    <row r="15" spans="1:27" ht="82.5">
      <c r="A15" s="8">
        <v>11</v>
      </c>
      <c r="B15" s="1" t="s">
        <v>91</v>
      </c>
      <c r="C15" s="8" t="s">
        <v>27</v>
      </c>
      <c r="D15" s="2" t="s">
        <v>88</v>
      </c>
      <c r="E15" s="1" t="s">
        <v>156</v>
      </c>
      <c r="F15" s="94">
        <v>1788</v>
      </c>
      <c r="G15" s="94">
        <f t="shared" si="1"/>
        <v>0</v>
      </c>
      <c r="H15" s="94">
        <f t="shared" si="2"/>
        <v>1756</v>
      </c>
      <c r="I15" s="95">
        <f t="shared" si="0"/>
        <v>32</v>
      </c>
      <c r="J15" s="38" t="s">
        <v>59</v>
      </c>
      <c r="K15" s="69"/>
      <c r="L15" s="1" t="s">
        <v>86</v>
      </c>
      <c r="M15" s="26" t="s">
        <v>121</v>
      </c>
      <c r="N15" s="26"/>
      <c r="O15" s="53" t="s">
        <v>143</v>
      </c>
      <c r="P15" s="36">
        <v>1756</v>
      </c>
      <c r="Q15" s="36"/>
      <c r="R15" s="36"/>
      <c r="S15" s="36"/>
      <c r="T15" s="36"/>
      <c r="U15" s="36"/>
      <c r="V15" s="36"/>
      <c r="W15" s="36"/>
      <c r="X15" s="36"/>
      <c r="Y15" s="36"/>
      <c r="Z15" s="36"/>
      <c r="AA15" s="36"/>
    </row>
    <row r="16" spans="1:27" ht="82.5">
      <c r="A16" s="8">
        <v>12</v>
      </c>
      <c r="B16" s="1" t="s">
        <v>91</v>
      </c>
      <c r="C16" s="8" t="s">
        <v>28</v>
      </c>
      <c r="D16" s="2" t="s">
        <v>89</v>
      </c>
      <c r="E16" s="1" t="s">
        <v>157</v>
      </c>
      <c r="F16" s="94">
        <v>28703</v>
      </c>
      <c r="G16" s="94">
        <f t="shared" si="1"/>
        <v>0</v>
      </c>
      <c r="H16" s="94">
        <f t="shared" si="2"/>
        <v>7065</v>
      </c>
      <c r="I16" s="95">
        <f t="shared" si="0"/>
        <v>21638</v>
      </c>
      <c r="J16" s="38" t="s">
        <v>59</v>
      </c>
      <c r="K16" s="69"/>
      <c r="L16" s="1" t="s">
        <v>87</v>
      </c>
      <c r="M16" s="26" t="s">
        <v>121</v>
      </c>
      <c r="N16" s="26"/>
      <c r="O16" s="53"/>
      <c r="P16" s="36">
        <v>0</v>
      </c>
      <c r="Q16" s="36"/>
      <c r="R16" s="36">
        <v>7065</v>
      </c>
      <c r="S16" s="36"/>
      <c r="T16" s="36"/>
      <c r="U16" s="36"/>
      <c r="V16" s="36"/>
      <c r="W16" s="36"/>
      <c r="X16" s="36"/>
      <c r="Y16" s="36"/>
      <c r="Z16" s="36"/>
      <c r="AA16" s="36"/>
    </row>
    <row r="17" spans="1:27" ht="82.5">
      <c r="A17" s="8">
        <v>13</v>
      </c>
      <c r="B17" s="1" t="s">
        <v>91</v>
      </c>
      <c r="C17" s="8" t="s">
        <v>29</v>
      </c>
      <c r="D17" s="2" t="s">
        <v>207</v>
      </c>
      <c r="E17" s="1" t="s">
        <v>158</v>
      </c>
      <c r="F17" s="94">
        <f>20000+33000</f>
        <v>53000</v>
      </c>
      <c r="G17" s="94">
        <f t="shared" si="1"/>
        <v>0</v>
      </c>
      <c r="H17" s="94">
        <f t="shared" si="2"/>
        <v>2038</v>
      </c>
      <c r="I17" s="95">
        <f t="shared" si="0"/>
        <v>50962</v>
      </c>
      <c r="J17" s="38" t="s">
        <v>59</v>
      </c>
      <c r="K17" s="69"/>
      <c r="L17" s="1" t="s">
        <v>92</v>
      </c>
      <c r="M17" s="26" t="s">
        <v>121</v>
      </c>
      <c r="N17" s="26"/>
      <c r="O17" s="53"/>
      <c r="P17" s="36">
        <v>0</v>
      </c>
      <c r="Q17" s="36"/>
      <c r="R17" s="36">
        <v>2038</v>
      </c>
      <c r="S17" s="36"/>
      <c r="T17" s="36"/>
      <c r="U17" s="36"/>
      <c r="V17" s="36"/>
      <c r="W17" s="36"/>
      <c r="X17" s="36"/>
      <c r="Y17" s="36"/>
      <c r="Z17" s="36"/>
      <c r="AA17" s="36"/>
    </row>
    <row r="18" spans="1:27" ht="82.5">
      <c r="A18" s="8">
        <v>14</v>
      </c>
      <c r="B18" s="1" t="s">
        <v>94</v>
      </c>
      <c r="C18" s="8" t="s">
        <v>30</v>
      </c>
      <c r="D18" s="11" t="s">
        <v>93</v>
      </c>
      <c r="E18" s="1" t="s">
        <v>96</v>
      </c>
      <c r="F18" s="94">
        <v>120000</v>
      </c>
      <c r="G18" s="94">
        <f t="shared" si="1"/>
        <v>0</v>
      </c>
      <c r="H18" s="94">
        <f t="shared" si="2"/>
        <v>0</v>
      </c>
      <c r="I18" s="95">
        <f t="shared" si="0"/>
        <v>120000</v>
      </c>
      <c r="J18" s="38" t="s">
        <v>59</v>
      </c>
      <c r="K18" s="69"/>
      <c r="L18" s="1" t="s">
        <v>95</v>
      </c>
      <c r="M18" s="26" t="s">
        <v>121</v>
      </c>
      <c r="N18" s="26"/>
      <c r="O18" s="53"/>
      <c r="P18" s="36">
        <v>0</v>
      </c>
      <c r="Q18" s="36"/>
      <c r="R18" s="36"/>
      <c r="S18" s="36"/>
      <c r="T18" s="36"/>
      <c r="U18" s="36"/>
      <c r="V18" s="36"/>
      <c r="W18" s="36"/>
      <c r="X18" s="36"/>
      <c r="Y18" s="36"/>
      <c r="Z18" s="36"/>
      <c r="AA18" s="36"/>
    </row>
    <row r="19" spans="1:27" ht="82.5">
      <c r="A19" s="8">
        <v>15</v>
      </c>
      <c r="B19" s="1" t="s">
        <v>497</v>
      </c>
      <c r="C19" s="8" t="s">
        <v>435</v>
      </c>
      <c r="D19" s="2" t="s">
        <v>478</v>
      </c>
      <c r="E19" s="1" t="s">
        <v>146</v>
      </c>
      <c r="F19" s="94">
        <f>140216-26400</f>
        <v>113816</v>
      </c>
      <c r="G19" s="94">
        <f t="shared" si="1"/>
        <v>32588</v>
      </c>
      <c r="H19" s="94">
        <f t="shared" si="2"/>
        <v>74091</v>
      </c>
      <c r="I19" s="95">
        <f t="shared" si="0"/>
        <v>39725</v>
      </c>
      <c r="J19" s="38" t="s">
        <v>59</v>
      </c>
      <c r="K19" s="69"/>
      <c r="L19" s="1" t="s">
        <v>436</v>
      </c>
      <c r="M19" s="26" t="s">
        <v>121</v>
      </c>
      <c r="N19" s="26"/>
      <c r="O19" s="53"/>
      <c r="P19" s="36">
        <v>13412</v>
      </c>
      <c r="Q19" s="36"/>
      <c r="R19" s="36">
        <v>28091</v>
      </c>
      <c r="S19" s="36">
        <v>32588</v>
      </c>
      <c r="T19" s="36"/>
      <c r="U19" s="36"/>
      <c r="V19" s="36"/>
      <c r="W19" s="36"/>
      <c r="X19" s="36"/>
      <c r="Y19" s="36"/>
      <c r="Z19" s="36"/>
      <c r="AA19" s="36"/>
    </row>
    <row r="20" spans="1:27" ht="66">
      <c r="A20" s="8">
        <v>16</v>
      </c>
      <c r="B20" s="1" t="s">
        <v>11</v>
      </c>
      <c r="C20" s="8" t="s">
        <v>62</v>
      </c>
      <c r="D20" s="11" t="s">
        <v>13</v>
      </c>
      <c r="E20" s="1" t="s">
        <v>159</v>
      </c>
      <c r="F20" s="94">
        <v>363151</v>
      </c>
      <c r="G20" s="94">
        <f t="shared" si="1"/>
        <v>38229</v>
      </c>
      <c r="H20" s="94">
        <f t="shared" si="2"/>
        <v>57585</v>
      </c>
      <c r="I20" s="95">
        <f t="shared" si="0"/>
        <v>305566</v>
      </c>
      <c r="J20" s="38" t="s">
        <v>59</v>
      </c>
      <c r="K20" s="69"/>
      <c r="L20" s="1" t="s">
        <v>97</v>
      </c>
      <c r="M20" s="26" t="s">
        <v>121</v>
      </c>
      <c r="N20" s="63"/>
      <c r="O20" s="73" t="s">
        <v>301</v>
      </c>
      <c r="P20" s="36">
        <v>10550</v>
      </c>
      <c r="Q20" s="36"/>
      <c r="R20" s="36">
        <v>8806</v>
      </c>
      <c r="S20" s="36">
        <v>38229</v>
      </c>
      <c r="T20" s="36"/>
      <c r="U20" s="36"/>
      <c r="V20" s="36"/>
      <c r="W20" s="36"/>
      <c r="X20" s="36"/>
      <c r="Y20" s="36"/>
      <c r="Z20" s="36"/>
      <c r="AA20" s="36"/>
    </row>
    <row r="21" spans="1:27" ht="49.5">
      <c r="A21" s="8">
        <v>17</v>
      </c>
      <c r="B21" s="1" t="s">
        <v>100</v>
      </c>
      <c r="C21" s="8" t="s">
        <v>98</v>
      </c>
      <c r="D21" s="11" t="s">
        <v>99</v>
      </c>
      <c r="E21" s="1" t="s">
        <v>160</v>
      </c>
      <c r="F21" s="94">
        <v>10000</v>
      </c>
      <c r="G21" s="94">
        <f t="shared" si="1"/>
        <v>0</v>
      </c>
      <c r="H21" s="94">
        <f t="shared" si="2"/>
        <v>10000</v>
      </c>
      <c r="I21" s="95">
        <f t="shared" si="0"/>
        <v>0</v>
      </c>
      <c r="J21" s="38" t="s">
        <v>59</v>
      </c>
      <c r="K21" s="69"/>
      <c r="L21" s="1" t="s">
        <v>101</v>
      </c>
      <c r="M21" s="26" t="s">
        <v>124</v>
      </c>
      <c r="N21" s="74" t="s">
        <v>308</v>
      </c>
      <c r="O21" s="53"/>
      <c r="P21" s="36">
        <v>0</v>
      </c>
      <c r="Q21" s="36">
        <v>10000</v>
      </c>
      <c r="R21" s="36"/>
      <c r="S21" s="36"/>
      <c r="T21" s="36"/>
      <c r="U21" s="36"/>
      <c r="V21" s="36"/>
      <c r="W21" s="36"/>
      <c r="X21" s="36"/>
      <c r="Y21" s="36"/>
      <c r="Z21" s="36"/>
      <c r="AA21" s="36"/>
    </row>
    <row r="22" spans="1:27" ht="132">
      <c r="A22" s="8">
        <v>18</v>
      </c>
      <c r="B22" s="1" t="s">
        <v>494</v>
      </c>
      <c r="C22" s="8" t="s">
        <v>437</v>
      </c>
      <c r="D22" s="11" t="s">
        <v>438</v>
      </c>
      <c r="E22" s="1" t="s">
        <v>440</v>
      </c>
      <c r="F22" s="94">
        <v>100000</v>
      </c>
      <c r="G22" s="94">
        <f aca="true" t="shared" si="3" ref="G22:G29">S22</f>
        <v>0</v>
      </c>
      <c r="H22" s="94">
        <f aca="true" t="shared" si="4" ref="H22:H29">SUM(P22:S22)</f>
        <v>0</v>
      </c>
      <c r="I22" s="95">
        <f t="shared" si="0"/>
        <v>100000</v>
      </c>
      <c r="J22" s="97" t="s">
        <v>441</v>
      </c>
      <c r="K22" s="69"/>
      <c r="L22" s="1"/>
      <c r="M22" s="26" t="s">
        <v>439</v>
      </c>
      <c r="N22" s="74"/>
      <c r="O22" s="53"/>
      <c r="P22" s="36"/>
      <c r="Q22" s="36"/>
      <c r="R22" s="36"/>
      <c r="S22" s="36"/>
      <c r="T22" s="36"/>
      <c r="U22" s="36"/>
      <c r="V22" s="36"/>
      <c r="W22" s="36"/>
      <c r="X22" s="36"/>
      <c r="Y22" s="36"/>
      <c r="Z22" s="36"/>
      <c r="AA22" s="36"/>
    </row>
    <row r="23" spans="1:27" ht="148.5">
      <c r="A23" s="8">
        <v>19</v>
      </c>
      <c r="B23" s="1" t="s">
        <v>485</v>
      </c>
      <c r="C23" s="8" t="s">
        <v>437</v>
      </c>
      <c r="D23" s="11" t="s">
        <v>481</v>
      </c>
      <c r="E23" s="1" t="s">
        <v>484</v>
      </c>
      <c r="F23" s="94">
        <v>590000</v>
      </c>
      <c r="G23" s="94">
        <f t="shared" si="3"/>
        <v>0</v>
      </c>
      <c r="H23" s="94">
        <f t="shared" si="4"/>
        <v>0</v>
      </c>
      <c r="I23" s="95">
        <f t="shared" si="0"/>
        <v>590000</v>
      </c>
      <c r="J23" s="97" t="s">
        <v>482</v>
      </c>
      <c r="K23" s="69"/>
      <c r="L23" s="1"/>
      <c r="M23" s="26" t="s">
        <v>483</v>
      </c>
      <c r="N23" s="74"/>
      <c r="O23" s="53"/>
      <c r="P23" s="36"/>
      <c r="Q23" s="36"/>
      <c r="R23" s="36"/>
      <c r="S23" s="36"/>
      <c r="T23" s="36"/>
      <c r="U23" s="36"/>
      <c r="V23" s="36"/>
      <c r="W23" s="36"/>
      <c r="X23" s="36"/>
      <c r="Y23" s="36"/>
      <c r="Z23" s="36"/>
      <c r="AA23" s="36"/>
    </row>
    <row r="24" spans="1:27" ht="99">
      <c r="A24" s="8">
        <v>20</v>
      </c>
      <c r="B24" s="1" t="s">
        <v>495</v>
      </c>
      <c r="C24" s="8" t="s">
        <v>442</v>
      </c>
      <c r="D24" s="11" t="s">
        <v>443</v>
      </c>
      <c r="E24" s="1" t="s">
        <v>444</v>
      </c>
      <c r="F24" s="94">
        <v>14000</v>
      </c>
      <c r="G24" s="94">
        <f t="shared" si="3"/>
        <v>8400</v>
      </c>
      <c r="H24" s="94">
        <f t="shared" si="4"/>
        <v>8400</v>
      </c>
      <c r="I24" s="95">
        <f t="shared" si="0"/>
        <v>5600</v>
      </c>
      <c r="J24" s="97" t="s">
        <v>446</v>
      </c>
      <c r="K24" s="69"/>
      <c r="L24" s="1"/>
      <c r="M24" s="26" t="s">
        <v>445</v>
      </c>
      <c r="N24" s="74"/>
      <c r="O24" s="53"/>
      <c r="P24" s="36"/>
      <c r="Q24" s="36"/>
      <c r="R24" s="36"/>
      <c r="S24" s="36">
        <v>8400</v>
      </c>
      <c r="T24" s="36"/>
      <c r="U24" s="36"/>
      <c r="V24" s="36"/>
      <c r="W24" s="36"/>
      <c r="X24" s="36"/>
      <c r="Y24" s="36"/>
      <c r="Z24" s="36"/>
      <c r="AA24" s="36"/>
    </row>
    <row r="25" spans="1:27" ht="82.5">
      <c r="A25" s="8">
        <v>21</v>
      </c>
      <c r="B25" s="1" t="s">
        <v>456</v>
      </c>
      <c r="C25" s="8" t="s">
        <v>447</v>
      </c>
      <c r="D25" s="11" t="s">
        <v>459</v>
      </c>
      <c r="E25" s="1" t="s">
        <v>455</v>
      </c>
      <c r="F25" s="94">
        <v>4000</v>
      </c>
      <c r="G25" s="94">
        <f t="shared" si="3"/>
        <v>0</v>
      </c>
      <c r="H25" s="94">
        <f t="shared" si="4"/>
        <v>0</v>
      </c>
      <c r="I25" s="95">
        <f t="shared" si="0"/>
        <v>4000</v>
      </c>
      <c r="J25" s="97" t="s">
        <v>454</v>
      </c>
      <c r="K25" s="69"/>
      <c r="L25" s="1"/>
      <c r="M25" s="98" t="s">
        <v>127</v>
      </c>
      <c r="N25" s="74"/>
      <c r="O25" s="53"/>
      <c r="P25" s="36"/>
      <c r="Q25" s="36"/>
      <c r="R25" s="36"/>
      <c r="S25" s="36"/>
      <c r="T25" s="36"/>
      <c r="U25" s="36"/>
      <c r="V25" s="36"/>
      <c r="W25" s="36"/>
      <c r="X25" s="36"/>
      <c r="Y25" s="36"/>
      <c r="Z25" s="36"/>
      <c r="AA25" s="36"/>
    </row>
    <row r="26" spans="1:27" ht="82.5">
      <c r="A26" s="8">
        <v>22</v>
      </c>
      <c r="B26" s="1" t="s">
        <v>496</v>
      </c>
      <c r="C26" s="8" t="s">
        <v>447</v>
      </c>
      <c r="D26" s="11" t="s">
        <v>498</v>
      </c>
      <c r="E26" s="1" t="s">
        <v>458</v>
      </c>
      <c r="F26" s="94">
        <v>347306</v>
      </c>
      <c r="G26" s="94">
        <f t="shared" si="3"/>
        <v>0</v>
      </c>
      <c r="H26" s="94">
        <f t="shared" si="4"/>
        <v>0</v>
      </c>
      <c r="I26" s="95">
        <f t="shared" si="0"/>
        <v>347306</v>
      </c>
      <c r="J26" s="97" t="s">
        <v>460</v>
      </c>
      <c r="K26" s="69"/>
      <c r="L26" s="1"/>
      <c r="M26" s="99" t="s">
        <v>457</v>
      </c>
      <c r="N26" s="74"/>
      <c r="O26" s="53"/>
      <c r="P26" s="36"/>
      <c r="Q26" s="36"/>
      <c r="R26" s="36"/>
      <c r="S26" s="36"/>
      <c r="T26" s="36"/>
      <c r="U26" s="36"/>
      <c r="V26" s="36"/>
      <c r="W26" s="36"/>
      <c r="X26" s="36"/>
      <c r="Y26" s="36"/>
      <c r="Z26" s="36"/>
      <c r="AA26" s="36"/>
    </row>
    <row r="27" spans="1:27" ht="99">
      <c r="A27" s="8">
        <v>23</v>
      </c>
      <c r="B27" s="1" t="s">
        <v>453</v>
      </c>
      <c r="C27" s="8" t="s">
        <v>448</v>
      </c>
      <c r="D27" s="11" t="s">
        <v>499</v>
      </c>
      <c r="E27" s="1" t="s">
        <v>452</v>
      </c>
      <c r="F27" s="94">
        <v>843</v>
      </c>
      <c r="G27" s="94">
        <f t="shared" si="3"/>
        <v>0</v>
      </c>
      <c r="H27" s="94">
        <f t="shared" si="4"/>
        <v>843</v>
      </c>
      <c r="I27" s="95">
        <f t="shared" si="0"/>
        <v>0</v>
      </c>
      <c r="J27" s="97" t="s">
        <v>449</v>
      </c>
      <c r="K27" s="69"/>
      <c r="L27" s="1"/>
      <c r="M27" s="26" t="s">
        <v>451</v>
      </c>
      <c r="N27" s="74"/>
      <c r="O27" s="53"/>
      <c r="P27" s="36"/>
      <c r="Q27" s="36"/>
      <c r="R27" s="36">
        <v>843</v>
      </c>
      <c r="S27" s="36"/>
      <c r="T27" s="36"/>
      <c r="U27" s="36"/>
      <c r="V27" s="36"/>
      <c r="W27" s="36"/>
      <c r="X27" s="36"/>
      <c r="Y27" s="36"/>
      <c r="Z27" s="36"/>
      <c r="AA27" s="36"/>
    </row>
    <row r="28" spans="1:27" ht="66">
      <c r="A28" s="8">
        <v>24</v>
      </c>
      <c r="B28" s="1" t="s">
        <v>463</v>
      </c>
      <c r="C28" s="8" t="s">
        <v>461</v>
      </c>
      <c r="D28" s="11" t="s">
        <v>500</v>
      </c>
      <c r="E28" s="1" t="s">
        <v>462</v>
      </c>
      <c r="F28" s="94">
        <v>30000</v>
      </c>
      <c r="G28" s="94">
        <f t="shared" si="3"/>
        <v>0</v>
      </c>
      <c r="H28" s="94">
        <f t="shared" si="4"/>
        <v>0</v>
      </c>
      <c r="I28" s="95">
        <f t="shared" si="0"/>
        <v>30000</v>
      </c>
      <c r="J28" s="97" t="s">
        <v>79</v>
      </c>
      <c r="K28" s="69"/>
      <c r="L28" s="1"/>
      <c r="M28" s="99" t="s">
        <v>450</v>
      </c>
      <c r="N28" s="74"/>
      <c r="O28" s="53"/>
      <c r="P28" s="36"/>
      <c r="Q28" s="36"/>
      <c r="R28" s="36"/>
      <c r="S28" s="36"/>
      <c r="T28" s="36"/>
      <c r="U28" s="36"/>
      <c r="V28" s="36"/>
      <c r="W28" s="36"/>
      <c r="X28" s="36"/>
      <c r="Y28" s="36"/>
      <c r="Z28" s="36"/>
      <c r="AA28" s="36"/>
    </row>
    <row r="29" spans="1:27" ht="66">
      <c r="A29" s="8">
        <v>25</v>
      </c>
      <c r="B29" s="1" t="s">
        <v>501</v>
      </c>
      <c r="C29" s="8" t="s">
        <v>486</v>
      </c>
      <c r="D29" s="11" t="s">
        <v>487</v>
      </c>
      <c r="E29" s="1" t="s">
        <v>488</v>
      </c>
      <c r="F29" s="94">
        <v>10000</v>
      </c>
      <c r="G29" s="94">
        <f t="shared" si="3"/>
        <v>0</v>
      </c>
      <c r="H29" s="94">
        <f t="shared" si="4"/>
        <v>0</v>
      </c>
      <c r="I29" s="95">
        <f t="shared" si="0"/>
        <v>10000</v>
      </c>
      <c r="J29" s="97" t="s">
        <v>489</v>
      </c>
      <c r="K29" s="69"/>
      <c r="L29" s="1"/>
      <c r="M29" s="99" t="s">
        <v>124</v>
      </c>
      <c r="N29" s="74"/>
      <c r="O29" s="53"/>
      <c r="P29" s="36"/>
      <c r="Q29" s="36"/>
      <c r="R29" s="36"/>
      <c r="S29" s="36"/>
      <c r="T29" s="36"/>
      <c r="U29" s="36"/>
      <c r="V29" s="36"/>
      <c r="W29" s="36"/>
      <c r="X29" s="36"/>
      <c r="Y29" s="36"/>
      <c r="Z29" s="36"/>
      <c r="AA29" s="36"/>
    </row>
    <row r="30" spans="1:27" ht="181.5">
      <c r="A30" s="8">
        <v>26</v>
      </c>
      <c r="B30" s="1" t="s">
        <v>309</v>
      </c>
      <c r="C30" s="8" t="s">
        <v>310</v>
      </c>
      <c r="D30" s="11" t="s">
        <v>311</v>
      </c>
      <c r="E30" s="1" t="s">
        <v>312</v>
      </c>
      <c r="F30" s="94">
        <v>121</v>
      </c>
      <c r="G30" s="94">
        <f t="shared" si="1"/>
        <v>0</v>
      </c>
      <c r="H30" s="94">
        <f t="shared" si="2"/>
        <v>121</v>
      </c>
      <c r="I30" s="95">
        <f t="shared" si="0"/>
        <v>0</v>
      </c>
      <c r="J30" s="38" t="s">
        <v>59</v>
      </c>
      <c r="K30" s="69">
        <v>43550</v>
      </c>
      <c r="L30" s="1" t="s">
        <v>502</v>
      </c>
      <c r="M30" s="26" t="s">
        <v>122</v>
      </c>
      <c r="N30" s="26" t="s">
        <v>314</v>
      </c>
      <c r="O30" s="53"/>
      <c r="P30" s="36"/>
      <c r="Q30" s="36"/>
      <c r="R30" s="36">
        <v>121</v>
      </c>
      <c r="S30" s="36"/>
      <c r="T30" s="36"/>
      <c r="U30" s="36"/>
      <c r="V30" s="36"/>
      <c r="W30" s="36"/>
      <c r="X30" s="36"/>
      <c r="Y30" s="36"/>
      <c r="Z30" s="36"/>
      <c r="AA30" s="36"/>
    </row>
    <row r="31" spans="1:30" ht="82.5">
      <c r="A31" s="8">
        <v>27</v>
      </c>
      <c r="B31" s="1" t="s">
        <v>522</v>
      </c>
      <c r="C31" s="8" t="s">
        <v>523</v>
      </c>
      <c r="D31" s="11" t="s">
        <v>519</v>
      </c>
      <c r="E31" s="1" t="s">
        <v>520</v>
      </c>
      <c r="F31" s="94">
        <v>51795</v>
      </c>
      <c r="G31" s="94">
        <f>S31</f>
        <v>0</v>
      </c>
      <c r="H31" s="94">
        <f>SUM(P31:S31)</f>
        <v>0</v>
      </c>
      <c r="I31" s="95">
        <f>F31-H31</f>
        <v>51795</v>
      </c>
      <c r="J31" s="38" t="s">
        <v>521</v>
      </c>
      <c r="K31" s="69"/>
      <c r="L31" s="1"/>
      <c r="M31" s="26" t="s">
        <v>57</v>
      </c>
      <c r="N31" s="26"/>
      <c r="O31" s="53"/>
      <c r="P31" s="36"/>
      <c r="Q31" s="36"/>
      <c r="R31" s="36"/>
      <c r="S31" s="36"/>
      <c r="T31" s="36"/>
      <c r="U31" s="36"/>
      <c r="V31" s="36"/>
      <c r="W31" s="36"/>
      <c r="X31" s="36"/>
      <c r="Y31" s="36"/>
      <c r="Z31" s="36"/>
      <c r="AA31" s="36"/>
      <c r="AB31" s="68"/>
      <c r="AC31" s="86"/>
      <c r="AD31" s="86"/>
    </row>
    <row r="32" spans="1:27" ht="82.5">
      <c r="A32" s="8">
        <v>28</v>
      </c>
      <c r="B32" s="1" t="s">
        <v>503</v>
      </c>
      <c r="C32" s="8" t="s">
        <v>316</v>
      </c>
      <c r="D32" s="11" t="s">
        <v>317</v>
      </c>
      <c r="E32" s="1" t="s">
        <v>318</v>
      </c>
      <c r="F32" s="94">
        <v>10800</v>
      </c>
      <c r="G32" s="94">
        <f t="shared" si="1"/>
        <v>4200</v>
      </c>
      <c r="H32" s="94">
        <f t="shared" si="2"/>
        <v>4200</v>
      </c>
      <c r="I32" s="95">
        <f t="shared" si="0"/>
        <v>6600</v>
      </c>
      <c r="J32" s="38" t="s">
        <v>103</v>
      </c>
      <c r="K32" s="69"/>
      <c r="L32" s="1"/>
      <c r="M32" s="26" t="s">
        <v>125</v>
      </c>
      <c r="N32" s="26"/>
      <c r="O32" s="53"/>
      <c r="P32" s="36"/>
      <c r="Q32" s="36"/>
      <c r="R32" s="36"/>
      <c r="S32" s="36">
        <v>4200</v>
      </c>
      <c r="T32" s="36"/>
      <c r="U32" s="36"/>
      <c r="V32" s="36"/>
      <c r="W32" s="36"/>
      <c r="X32" s="36"/>
      <c r="Y32" s="36"/>
      <c r="Z32" s="36"/>
      <c r="AA32" s="36"/>
    </row>
    <row r="33" spans="1:32" ht="82.5">
      <c r="A33" s="8">
        <v>29</v>
      </c>
      <c r="B33" s="1" t="s">
        <v>102</v>
      </c>
      <c r="C33" s="8" t="s">
        <v>38</v>
      </c>
      <c r="D33" s="11" t="s">
        <v>39</v>
      </c>
      <c r="E33" s="1" t="s">
        <v>318</v>
      </c>
      <c r="F33" s="94">
        <f>76558+AC33+AD33+AE33+AF33</f>
        <v>1028430</v>
      </c>
      <c r="G33" s="94">
        <f t="shared" si="1"/>
        <v>235848</v>
      </c>
      <c r="H33" s="94">
        <f t="shared" si="2"/>
        <v>981671</v>
      </c>
      <c r="I33" s="95">
        <f t="shared" si="0"/>
        <v>46759</v>
      </c>
      <c r="J33" s="38" t="s">
        <v>103</v>
      </c>
      <c r="K33" s="69"/>
      <c r="L33" s="1" t="s">
        <v>324</v>
      </c>
      <c r="M33" s="26" t="s">
        <v>125</v>
      </c>
      <c r="N33" s="26"/>
      <c r="O33" s="53"/>
      <c r="P33" s="36">
        <v>274127</v>
      </c>
      <c r="Q33" s="36">
        <v>235848</v>
      </c>
      <c r="R33" s="36">
        <f>197569+38279</f>
        <v>235848</v>
      </c>
      <c r="S33" s="36">
        <v>235848</v>
      </c>
      <c r="T33" s="36"/>
      <c r="U33" s="36"/>
      <c r="V33" s="36"/>
      <c r="W33" s="36"/>
      <c r="X33" s="36"/>
      <c r="Y33" s="36"/>
      <c r="Z33" s="36"/>
      <c r="AA33" s="36"/>
      <c r="AB33" s="82">
        <v>274127</v>
      </c>
      <c r="AC33" s="83">
        <v>235848</v>
      </c>
      <c r="AD33" s="83">
        <v>235848</v>
      </c>
      <c r="AE33" s="83">
        <v>235848</v>
      </c>
      <c r="AF33" s="83">
        <v>244328</v>
      </c>
    </row>
    <row r="34" spans="1:31" ht="82.5">
      <c r="A34" s="8">
        <v>30</v>
      </c>
      <c r="B34" s="1" t="s">
        <v>102</v>
      </c>
      <c r="C34" s="8" t="s">
        <v>221</v>
      </c>
      <c r="D34" s="11" t="s">
        <v>325</v>
      </c>
      <c r="E34" s="1" t="s">
        <v>318</v>
      </c>
      <c r="F34" s="94">
        <v>618440</v>
      </c>
      <c r="G34" s="94">
        <f t="shared" si="1"/>
        <v>0</v>
      </c>
      <c r="H34" s="94">
        <f t="shared" si="2"/>
        <v>0</v>
      </c>
      <c r="I34" s="95">
        <f t="shared" si="0"/>
        <v>618440</v>
      </c>
      <c r="J34" s="38" t="s">
        <v>103</v>
      </c>
      <c r="K34" s="69"/>
      <c r="L34" s="1"/>
      <c r="M34" s="26" t="s">
        <v>125</v>
      </c>
      <c r="N34" s="26"/>
      <c r="O34" s="53"/>
      <c r="P34" s="36"/>
      <c r="Q34" s="36"/>
      <c r="R34" s="36"/>
      <c r="S34" s="36"/>
      <c r="T34" s="36"/>
      <c r="U34" s="36"/>
      <c r="V34" s="36"/>
      <c r="W34" s="36"/>
      <c r="X34" s="36"/>
      <c r="Y34" s="36"/>
      <c r="Z34" s="36"/>
      <c r="AA34" s="36"/>
      <c r="AB34" s="82"/>
      <c r="AC34" s="83"/>
      <c r="AD34" s="83"/>
      <c r="AE34" s="84"/>
    </row>
    <row r="35" spans="1:30" ht="82.5">
      <c r="A35" s="8">
        <v>31</v>
      </c>
      <c r="B35" s="1" t="s">
        <v>504</v>
      </c>
      <c r="C35" s="8" t="s">
        <v>40</v>
      </c>
      <c r="D35" s="11" t="s">
        <v>41</v>
      </c>
      <c r="E35" s="1" t="s">
        <v>162</v>
      </c>
      <c r="F35" s="94">
        <f>SUM(AB35:AD35)</f>
        <v>300000</v>
      </c>
      <c r="G35" s="94">
        <f t="shared" si="1"/>
        <v>0</v>
      </c>
      <c r="H35" s="94">
        <f t="shared" si="2"/>
        <v>210343</v>
      </c>
      <c r="I35" s="95">
        <f t="shared" si="0"/>
        <v>89657</v>
      </c>
      <c r="J35" s="38" t="s">
        <v>103</v>
      </c>
      <c r="K35" s="69"/>
      <c r="L35" s="1"/>
      <c r="M35" s="26" t="s">
        <v>125</v>
      </c>
      <c r="N35" s="26"/>
      <c r="O35" s="53"/>
      <c r="P35" s="36">
        <v>0</v>
      </c>
      <c r="Q35" s="36"/>
      <c r="R35" s="36">
        <v>210343</v>
      </c>
      <c r="S35" s="36"/>
      <c r="T35" s="36"/>
      <c r="U35" s="36"/>
      <c r="V35" s="36"/>
      <c r="W35" s="36"/>
      <c r="X35" s="36"/>
      <c r="Y35" s="36"/>
      <c r="Z35" s="36"/>
      <c r="AA35" s="36"/>
      <c r="AB35" s="85"/>
      <c r="AC35" s="83">
        <v>300000</v>
      </c>
      <c r="AD35" s="4"/>
    </row>
    <row r="36" spans="1:30" ht="82.5">
      <c r="A36" s="8">
        <v>32</v>
      </c>
      <c r="B36" s="1" t="s">
        <v>172</v>
      </c>
      <c r="C36" s="8" t="s">
        <v>42</v>
      </c>
      <c r="D36" s="11" t="s">
        <v>43</v>
      </c>
      <c r="E36" s="1" t="s">
        <v>163</v>
      </c>
      <c r="F36" s="94">
        <f>SUM(AB36:AD36)</f>
        <v>249375</v>
      </c>
      <c r="G36" s="94">
        <f t="shared" si="1"/>
        <v>0</v>
      </c>
      <c r="H36" s="94">
        <f t="shared" si="2"/>
        <v>249375</v>
      </c>
      <c r="I36" s="95">
        <f t="shared" si="0"/>
        <v>0</v>
      </c>
      <c r="J36" s="38" t="s">
        <v>103</v>
      </c>
      <c r="K36" s="69"/>
      <c r="L36" s="1" t="s">
        <v>44</v>
      </c>
      <c r="M36" s="26" t="s">
        <v>125</v>
      </c>
      <c r="N36" s="26" t="s">
        <v>335</v>
      </c>
      <c r="O36" s="53"/>
      <c r="P36" s="36">
        <v>249375</v>
      </c>
      <c r="Q36" s="36"/>
      <c r="R36" s="36"/>
      <c r="S36" s="36"/>
      <c r="T36" s="36"/>
      <c r="U36" s="36"/>
      <c r="V36" s="36"/>
      <c r="W36" s="36"/>
      <c r="X36" s="36"/>
      <c r="Y36" s="36"/>
      <c r="Z36" s="36"/>
      <c r="AA36" s="36"/>
      <c r="AB36" s="34">
        <v>249375</v>
      </c>
      <c r="AC36" s="4"/>
      <c r="AD36" s="4"/>
    </row>
    <row r="37" spans="1:30" ht="82.5">
      <c r="A37" s="8">
        <v>33</v>
      </c>
      <c r="B37" s="1" t="s">
        <v>432</v>
      </c>
      <c r="C37" s="8" t="s">
        <v>336</v>
      </c>
      <c r="D37" s="11" t="s">
        <v>337</v>
      </c>
      <c r="E37" s="1" t="s">
        <v>338</v>
      </c>
      <c r="F37" s="94">
        <v>34344</v>
      </c>
      <c r="G37" s="94">
        <f t="shared" si="1"/>
        <v>0</v>
      </c>
      <c r="H37" s="94">
        <f t="shared" si="2"/>
        <v>0</v>
      </c>
      <c r="I37" s="95">
        <f t="shared" si="0"/>
        <v>34344</v>
      </c>
      <c r="J37" s="38" t="s">
        <v>103</v>
      </c>
      <c r="K37" s="69"/>
      <c r="L37" s="1"/>
      <c r="M37" s="26" t="s">
        <v>57</v>
      </c>
      <c r="N37" s="26"/>
      <c r="O37" s="53"/>
      <c r="P37" s="36"/>
      <c r="Q37" s="36"/>
      <c r="R37" s="36"/>
      <c r="S37" s="36"/>
      <c r="T37" s="36"/>
      <c r="U37" s="36"/>
      <c r="V37" s="36"/>
      <c r="W37" s="36"/>
      <c r="X37" s="36"/>
      <c r="Y37" s="36"/>
      <c r="Z37" s="36"/>
      <c r="AA37" s="36"/>
      <c r="AB37" s="68"/>
      <c r="AC37" s="86"/>
      <c r="AD37" s="86"/>
    </row>
    <row r="38" spans="1:30" ht="115.5">
      <c r="A38" s="8">
        <v>34</v>
      </c>
      <c r="B38" s="1" t="s">
        <v>526</v>
      </c>
      <c r="C38" s="8" t="s">
        <v>518</v>
      </c>
      <c r="D38" s="11" t="s">
        <v>524</v>
      </c>
      <c r="E38" s="1" t="s">
        <v>525</v>
      </c>
      <c r="F38" s="94">
        <v>2000</v>
      </c>
      <c r="G38" s="94">
        <f>S38</f>
        <v>0</v>
      </c>
      <c r="H38" s="94">
        <f>SUM(P38:S38)</f>
        <v>0</v>
      </c>
      <c r="I38" s="95">
        <f>F38-H38</f>
        <v>2000</v>
      </c>
      <c r="J38" s="38">
        <v>10803</v>
      </c>
      <c r="K38" s="69"/>
      <c r="L38" s="1"/>
      <c r="M38" s="99" t="s">
        <v>345</v>
      </c>
      <c r="N38" s="26"/>
      <c r="O38" s="53"/>
      <c r="P38" s="36"/>
      <c r="Q38" s="36"/>
      <c r="R38" s="36"/>
      <c r="S38" s="36"/>
      <c r="T38" s="36"/>
      <c r="U38" s="36"/>
      <c r="V38" s="36"/>
      <c r="W38" s="36"/>
      <c r="X38" s="36"/>
      <c r="Y38" s="36"/>
      <c r="Z38" s="36"/>
      <c r="AA38" s="36"/>
      <c r="AB38" s="68"/>
      <c r="AC38" s="86"/>
      <c r="AD38" s="86"/>
    </row>
    <row r="39" spans="1:30" ht="99">
      <c r="A39" s="8">
        <v>35</v>
      </c>
      <c r="B39" s="1" t="s">
        <v>505</v>
      </c>
      <c r="C39" s="8" t="s">
        <v>341</v>
      </c>
      <c r="D39" s="11" t="s">
        <v>342</v>
      </c>
      <c r="E39" s="1" t="s">
        <v>343</v>
      </c>
      <c r="F39" s="94">
        <v>16800</v>
      </c>
      <c r="G39" s="94">
        <f t="shared" si="1"/>
        <v>0</v>
      </c>
      <c r="H39" s="94">
        <f t="shared" si="2"/>
        <v>16800</v>
      </c>
      <c r="I39" s="95">
        <f aca="true" t="shared" si="5" ref="I39:I58">F39-H39</f>
        <v>0</v>
      </c>
      <c r="J39" s="38" t="s">
        <v>344</v>
      </c>
      <c r="K39" s="69">
        <v>43538</v>
      </c>
      <c r="L39" s="1"/>
      <c r="M39" s="26" t="s">
        <v>345</v>
      </c>
      <c r="N39" s="26" t="s">
        <v>346</v>
      </c>
      <c r="O39" s="53"/>
      <c r="P39" s="36"/>
      <c r="Q39" s="36"/>
      <c r="R39" s="36">
        <v>16800</v>
      </c>
      <c r="S39" s="36"/>
      <c r="T39" s="36"/>
      <c r="U39" s="36"/>
      <c r="V39" s="36"/>
      <c r="W39" s="36"/>
      <c r="X39" s="36"/>
      <c r="Y39" s="36"/>
      <c r="Z39" s="36"/>
      <c r="AA39" s="36"/>
      <c r="AB39" s="68"/>
      <c r="AC39" s="86"/>
      <c r="AD39" s="86"/>
    </row>
    <row r="40" spans="1:27" ht="148.5">
      <c r="A40" s="8">
        <v>36</v>
      </c>
      <c r="B40" s="1" t="s">
        <v>105</v>
      </c>
      <c r="C40" s="8" t="s">
        <v>31</v>
      </c>
      <c r="D40" s="1" t="s">
        <v>176</v>
      </c>
      <c r="E40" s="1" t="s">
        <v>164</v>
      </c>
      <c r="F40" s="94">
        <v>3681871</v>
      </c>
      <c r="G40" s="94">
        <f t="shared" si="1"/>
        <v>0</v>
      </c>
      <c r="H40" s="94">
        <f t="shared" si="2"/>
        <v>62201</v>
      </c>
      <c r="I40" s="95">
        <f t="shared" si="5"/>
        <v>3619670</v>
      </c>
      <c r="J40" s="38">
        <v>1071231</v>
      </c>
      <c r="K40" s="69"/>
      <c r="L40" s="1" t="s">
        <v>104</v>
      </c>
      <c r="M40" s="26" t="s">
        <v>57</v>
      </c>
      <c r="N40" s="26"/>
      <c r="O40" s="53" t="s">
        <v>144</v>
      </c>
      <c r="P40" s="36">
        <v>37122</v>
      </c>
      <c r="Q40" s="36"/>
      <c r="R40" s="36">
        <v>25079</v>
      </c>
      <c r="S40" s="36"/>
      <c r="T40" s="36"/>
      <c r="U40" s="36"/>
      <c r="V40" s="36"/>
      <c r="W40" s="36"/>
      <c r="X40" s="36"/>
      <c r="Y40" s="36"/>
      <c r="Z40" s="36"/>
      <c r="AA40" s="36"/>
    </row>
    <row r="41" spans="1:27" ht="99">
      <c r="A41" s="8">
        <v>37</v>
      </c>
      <c r="B41" s="1" t="s">
        <v>506</v>
      </c>
      <c r="C41" s="8" t="s">
        <v>32</v>
      </c>
      <c r="D41" s="1" t="s">
        <v>106</v>
      </c>
      <c r="E41" s="1" t="s">
        <v>165</v>
      </c>
      <c r="F41" s="94">
        <v>4600</v>
      </c>
      <c r="G41" s="94">
        <f t="shared" si="1"/>
        <v>0</v>
      </c>
      <c r="H41" s="94">
        <f t="shared" si="2"/>
        <v>4600</v>
      </c>
      <c r="I41" s="95">
        <f t="shared" si="5"/>
        <v>0</v>
      </c>
      <c r="J41" s="38">
        <v>1071231</v>
      </c>
      <c r="K41" s="69"/>
      <c r="L41" s="1" t="s">
        <v>179</v>
      </c>
      <c r="M41" s="26" t="s">
        <v>191</v>
      </c>
      <c r="N41" s="26"/>
      <c r="O41" s="53"/>
      <c r="P41" s="36">
        <v>0</v>
      </c>
      <c r="Q41" s="36">
        <v>4600</v>
      </c>
      <c r="R41" s="36"/>
      <c r="S41" s="36"/>
      <c r="T41" s="36"/>
      <c r="U41" s="36"/>
      <c r="V41" s="36"/>
      <c r="W41" s="36"/>
      <c r="X41" s="36"/>
      <c r="Y41" s="36"/>
      <c r="Z41" s="36"/>
      <c r="AA41" s="36"/>
    </row>
    <row r="42" spans="1:27" ht="99">
      <c r="A42" s="8">
        <v>38</v>
      </c>
      <c r="B42" s="1" t="s">
        <v>109</v>
      </c>
      <c r="C42" s="8" t="s">
        <v>33</v>
      </c>
      <c r="D42" s="1" t="s">
        <v>34</v>
      </c>
      <c r="E42" s="1" t="s">
        <v>166</v>
      </c>
      <c r="F42" s="94">
        <v>69968</v>
      </c>
      <c r="G42" s="94">
        <f t="shared" si="1"/>
        <v>0</v>
      </c>
      <c r="H42" s="94">
        <f t="shared" si="2"/>
        <v>69968</v>
      </c>
      <c r="I42" s="95">
        <f t="shared" si="5"/>
        <v>0</v>
      </c>
      <c r="J42" s="38">
        <v>1071231</v>
      </c>
      <c r="K42" s="69"/>
      <c r="L42" s="1" t="s">
        <v>107</v>
      </c>
      <c r="M42" s="26" t="s">
        <v>126</v>
      </c>
      <c r="N42" s="26"/>
      <c r="O42" s="53"/>
      <c r="P42" s="36">
        <v>69968</v>
      </c>
      <c r="Q42" s="36"/>
      <c r="R42" s="36"/>
      <c r="S42" s="36"/>
      <c r="T42" s="36"/>
      <c r="U42" s="36"/>
      <c r="V42" s="36"/>
      <c r="W42" s="36"/>
      <c r="X42" s="36"/>
      <c r="Y42" s="36"/>
      <c r="Z42" s="36"/>
      <c r="AA42" s="36"/>
    </row>
    <row r="43" spans="1:27" ht="115.5">
      <c r="A43" s="8">
        <v>39</v>
      </c>
      <c r="B43" s="1" t="s">
        <v>507</v>
      </c>
      <c r="C43" s="8" t="s">
        <v>490</v>
      </c>
      <c r="D43" s="1" t="s">
        <v>491</v>
      </c>
      <c r="E43" s="1" t="s">
        <v>492</v>
      </c>
      <c r="F43" s="94">
        <v>804500</v>
      </c>
      <c r="G43" s="94">
        <f>S43</f>
        <v>0</v>
      </c>
      <c r="H43" s="94">
        <f>SUM(P43:S43)</f>
        <v>0</v>
      </c>
      <c r="I43" s="95">
        <f t="shared" si="5"/>
        <v>804500</v>
      </c>
      <c r="J43" s="38" t="s">
        <v>489</v>
      </c>
      <c r="K43" s="69"/>
      <c r="L43" s="1"/>
      <c r="M43" s="26" t="s">
        <v>493</v>
      </c>
      <c r="N43" s="26"/>
      <c r="O43" s="53"/>
      <c r="P43" s="36"/>
      <c r="Q43" s="36"/>
      <c r="R43" s="36"/>
      <c r="S43" s="36"/>
      <c r="T43" s="36"/>
      <c r="U43" s="36"/>
      <c r="V43" s="36"/>
      <c r="W43" s="36"/>
      <c r="X43" s="36"/>
      <c r="Y43" s="36"/>
      <c r="Z43" s="36"/>
      <c r="AA43" s="36"/>
    </row>
    <row r="44" spans="1:27" ht="99">
      <c r="A44" s="8">
        <v>40</v>
      </c>
      <c r="B44" s="1" t="s">
        <v>364</v>
      </c>
      <c r="C44" s="8" t="s">
        <v>365</v>
      </c>
      <c r="D44" s="1" t="s">
        <v>366</v>
      </c>
      <c r="E44" s="1" t="s">
        <v>367</v>
      </c>
      <c r="F44" s="94">
        <v>7000</v>
      </c>
      <c r="G44" s="94">
        <f t="shared" si="1"/>
        <v>7000</v>
      </c>
      <c r="H44" s="94">
        <f t="shared" si="2"/>
        <v>7000</v>
      </c>
      <c r="I44" s="95">
        <f t="shared" si="5"/>
        <v>0</v>
      </c>
      <c r="J44" s="38">
        <v>10802</v>
      </c>
      <c r="K44" s="69"/>
      <c r="L44" s="1"/>
      <c r="M44" s="26" t="s">
        <v>368</v>
      </c>
      <c r="N44" s="26"/>
      <c r="O44" s="53"/>
      <c r="P44" s="36"/>
      <c r="Q44" s="36"/>
      <c r="R44" s="36"/>
      <c r="S44" s="36">
        <v>7000</v>
      </c>
      <c r="T44" s="36"/>
      <c r="U44" s="36"/>
      <c r="V44" s="36"/>
      <c r="W44" s="36"/>
      <c r="X44" s="36"/>
      <c r="Y44" s="36"/>
      <c r="Z44" s="36"/>
      <c r="AA44" s="36"/>
    </row>
    <row r="45" spans="1:27" ht="99">
      <c r="A45" s="8">
        <v>41</v>
      </c>
      <c r="B45" s="1" t="s">
        <v>508</v>
      </c>
      <c r="C45" s="8" t="s">
        <v>370</v>
      </c>
      <c r="D45" s="1" t="s">
        <v>371</v>
      </c>
      <c r="E45" s="1" t="s">
        <v>372</v>
      </c>
      <c r="F45" s="94">
        <v>93683</v>
      </c>
      <c r="G45" s="94">
        <f t="shared" si="1"/>
        <v>93683</v>
      </c>
      <c r="H45" s="94">
        <f t="shared" si="2"/>
        <v>93683</v>
      </c>
      <c r="I45" s="95">
        <f t="shared" si="5"/>
        <v>0</v>
      </c>
      <c r="J45" s="38" t="s">
        <v>373</v>
      </c>
      <c r="K45" s="69"/>
      <c r="L45" s="1"/>
      <c r="M45" s="26" t="s">
        <v>191</v>
      </c>
      <c r="N45" s="26"/>
      <c r="O45" s="53"/>
      <c r="P45" s="36"/>
      <c r="Q45" s="36"/>
      <c r="R45" s="36"/>
      <c r="S45" s="36">
        <v>93683</v>
      </c>
      <c r="T45" s="36"/>
      <c r="U45" s="36"/>
      <c r="V45" s="36"/>
      <c r="W45" s="36"/>
      <c r="X45" s="36"/>
      <c r="Y45" s="36"/>
      <c r="Z45" s="36"/>
      <c r="AA45" s="36"/>
    </row>
    <row r="46" spans="1:27" ht="82.5">
      <c r="A46" s="8">
        <v>42</v>
      </c>
      <c r="B46" s="1" t="s">
        <v>197</v>
      </c>
      <c r="C46" s="8" t="s">
        <v>195</v>
      </c>
      <c r="D46" s="1" t="s">
        <v>196</v>
      </c>
      <c r="E46" s="1" t="s">
        <v>198</v>
      </c>
      <c r="F46" s="94">
        <v>4000</v>
      </c>
      <c r="G46" s="94">
        <f t="shared" si="1"/>
        <v>0</v>
      </c>
      <c r="H46" s="94">
        <f t="shared" si="2"/>
        <v>0</v>
      </c>
      <c r="I46" s="95">
        <f t="shared" si="5"/>
        <v>4000</v>
      </c>
      <c r="J46" s="67" t="s">
        <v>200</v>
      </c>
      <c r="K46" s="69"/>
      <c r="L46" s="1"/>
      <c r="M46" s="26" t="s">
        <v>199</v>
      </c>
      <c r="N46" s="26"/>
      <c r="O46" s="53"/>
      <c r="P46" s="36"/>
      <c r="Q46" s="36"/>
      <c r="R46" s="36"/>
      <c r="S46" s="36"/>
      <c r="T46" s="36"/>
      <c r="U46" s="36"/>
      <c r="V46" s="36"/>
      <c r="W46" s="36"/>
      <c r="X46" s="36"/>
      <c r="Y46" s="36"/>
      <c r="Z46" s="36"/>
      <c r="AA46" s="36"/>
    </row>
    <row r="47" spans="1:27" ht="115.5">
      <c r="A47" s="8">
        <v>43</v>
      </c>
      <c r="B47" s="3" t="s">
        <v>509</v>
      </c>
      <c r="C47" s="9" t="s">
        <v>35</v>
      </c>
      <c r="D47" s="4" t="s">
        <v>36</v>
      </c>
      <c r="E47" s="3" t="s">
        <v>111</v>
      </c>
      <c r="F47" s="94">
        <v>15000</v>
      </c>
      <c r="G47" s="94">
        <f t="shared" si="1"/>
        <v>0</v>
      </c>
      <c r="H47" s="94">
        <f t="shared" si="2"/>
        <v>15000</v>
      </c>
      <c r="I47" s="95">
        <f t="shared" si="5"/>
        <v>0</v>
      </c>
      <c r="J47" s="38">
        <v>1071231</v>
      </c>
      <c r="K47" s="69"/>
      <c r="L47" s="1" t="s">
        <v>110</v>
      </c>
      <c r="M47" s="26" t="s">
        <v>127</v>
      </c>
      <c r="N47" s="26"/>
      <c r="O47" s="53"/>
      <c r="P47" s="36">
        <v>15000</v>
      </c>
      <c r="Q47" s="36"/>
      <c r="R47" s="36"/>
      <c r="S47" s="36"/>
      <c r="T47" s="36"/>
      <c r="U47" s="36"/>
      <c r="V47" s="36"/>
      <c r="W47" s="36"/>
      <c r="X47" s="36"/>
      <c r="Y47" s="36"/>
      <c r="Z47" s="36"/>
      <c r="AA47" s="36"/>
    </row>
    <row r="48" spans="1:27" ht="66">
      <c r="A48" s="8">
        <v>44</v>
      </c>
      <c r="B48" s="3" t="s">
        <v>112</v>
      </c>
      <c r="C48" s="9" t="s">
        <v>37</v>
      </c>
      <c r="D48" s="1" t="s">
        <v>113</v>
      </c>
      <c r="E48" s="3" t="s">
        <v>114</v>
      </c>
      <c r="F48" s="94">
        <v>10000</v>
      </c>
      <c r="G48" s="94">
        <f t="shared" si="1"/>
        <v>0</v>
      </c>
      <c r="H48" s="94">
        <f t="shared" si="2"/>
        <v>10000</v>
      </c>
      <c r="I48" s="95">
        <f t="shared" si="5"/>
        <v>0</v>
      </c>
      <c r="J48" s="38">
        <v>1071231</v>
      </c>
      <c r="K48" s="69"/>
      <c r="L48" s="1" t="s">
        <v>115</v>
      </c>
      <c r="M48" s="26" t="s">
        <v>127</v>
      </c>
      <c r="N48" s="26"/>
      <c r="O48" s="53"/>
      <c r="P48" s="36">
        <v>10000</v>
      </c>
      <c r="Q48" s="36"/>
      <c r="R48" s="36"/>
      <c r="S48" s="36"/>
      <c r="T48" s="36"/>
      <c r="U48" s="36"/>
      <c r="V48" s="36"/>
      <c r="W48" s="36"/>
      <c r="X48" s="36"/>
      <c r="Y48" s="36"/>
      <c r="Z48" s="36"/>
      <c r="AA48" s="36"/>
    </row>
    <row r="49" spans="1:27" ht="115.5">
      <c r="A49" s="8">
        <v>45</v>
      </c>
      <c r="B49" s="3" t="s">
        <v>117</v>
      </c>
      <c r="C49" s="9" t="s">
        <v>116</v>
      </c>
      <c r="D49" s="3" t="s">
        <v>118</v>
      </c>
      <c r="E49" s="3" t="s">
        <v>167</v>
      </c>
      <c r="F49" s="94">
        <f>141536+900000</f>
        <v>1041536</v>
      </c>
      <c r="G49" s="94">
        <f t="shared" si="1"/>
        <v>125894</v>
      </c>
      <c r="H49" s="94">
        <f t="shared" si="2"/>
        <v>425429</v>
      </c>
      <c r="I49" s="95">
        <f t="shared" si="5"/>
        <v>616107</v>
      </c>
      <c r="J49" s="38" t="s">
        <v>59</v>
      </c>
      <c r="K49" s="69"/>
      <c r="L49" s="1" t="s">
        <v>527</v>
      </c>
      <c r="M49" s="26" t="s">
        <v>128</v>
      </c>
      <c r="N49" s="26"/>
      <c r="O49" s="53" t="s">
        <v>168</v>
      </c>
      <c r="P49" s="36">
        <v>215677</v>
      </c>
      <c r="Q49" s="36">
        <v>40930</v>
      </c>
      <c r="R49" s="36">
        <v>42928</v>
      </c>
      <c r="S49" s="36">
        <v>125894</v>
      </c>
      <c r="T49" s="36"/>
      <c r="U49" s="36"/>
      <c r="V49" s="36"/>
      <c r="W49" s="36"/>
      <c r="X49" s="36"/>
      <c r="Y49" s="36"/>
      <c r="Z49" s="36"/>
      <c r="AA49" s="36"/>
    </row>
    <row r="50" spans="1:27" ht="49.5">
      <c r="A50" s="8">
        <v>46</v>
      </c>
      <c r="B50" s="3" t="s">
        <v>397</v>
      </c>
      <c r="C50" s="87" t="s">
        <v>398</v>
      </c>
      <c r="D50" s="3" t="s">
        <v>399</v>
      </c>
      <c r="E50" s="3" t="s">
        <v>400</v>
      </c>
      <c r="F50" s="94">
        <v>3104</v>
      </c>
      <c r="G50" s="94">
        <f t="shared" si="1"/>
        <v>0</v>
      </c>
      <c r="H50" s="94">
        <f t="shared" si="2"/>
        <v>3104</v>
      </c>
      <c r="I50" s="95">
        <f t="shared" si="5"/>
        <v>0</v>
      </c>
      <c r="J50" s="74" t="s">
        <v>401</v>
      </c>
      <c r="K50" s="69"/>
      <c r="L50" s="1"/>
      <c r="M50" s="69" t="s">
        <v>402</v>
      </c>
      <c r="N50" s="69" t="s">
        <v>403</v>
      </c>
      <c r="O50" s="53"/>
      <c r="P50" s="36"/>
      <c r="Q50" s="36"/>
      <c r="R50" s="36">
        <v>3104</v>
      </c>
      <c r="S50" s="36"/>
      <c r="T50" s="36"/>
      <c r="U50" s="36"/>
      <c r="V50" s="36"/>
      <c r="W50" s="36"/>
      <c r="X50" s="36"/>
      <c r="Y50" s="36"/>
      <c r="Z50" s="36"/>
      <c r="AA50" s="36"/>
    </row>
    <row r="51" spans="1:27" ht="115.5">
      <c r="A51" s="8">
        <v>47</v>
      </c>
      <c r="B51" s="3" t="s">
        <v>510</v>
      </c>
      <c r="C51" s="87" t="s">
        <v>465</v>
      </c>
      <c r="D51" s="3" t="s">
        <v>464</v>
      </c>
      <c r="E51" s="3" t="s">
        <v>466</v>
      </c>
      <c r="F51" s="94">
        <v>949163</v>
      </c>
      <c r="G51" s="94">
        <f>S51</f>
        <v>519614</v>
      </c>
      <c r="H51" s="94">
        <f>SUM(P51:S51)</f>
        <v>519614</v>
      </c>
      <c r="I51" s="95">
        <f t="shared" si="5"/>
        <v>429549</v>
      </c>
      <c r="J51" s="74" t="s">
        <v>467</v>
      </c>
      <c r="K51" s="69"/>
      <c r="L51" s="1"/>
      <c r="M51" s="99" t="s">
        <v>468</v>
      </c>
      <c r="N51" s="69"/>
      <c r="O51" s="53"/>
      <c r="P51" s="36"/>
      <c r="Q51" s="36"/>
      <c r="R51" s="36"/>
      <c r="S51" s="36">
        <v>519614</v>
      </c>
      <c r="T51" s="36"/>
      <c r="U51" s="36"/>
      <c r="V51" s="36"/>
      <c r="W51" s="36"/>
      <c r="X51" s="36"/>
      <c r="Y51" s="36"/>
      <c r="Z51" s="36"/>
      <c r="AA51" s="36"/>
    </row>
    <row r="52" spans="1:27" ht="115.5">
      <c r="A52" s="8">
        <v>48</v>
      </c>
      <c r="B52" s="3" t="s">
        <v>511</v>
      </c>
      <c r="C52" s="87" t="s">
        <v>469</v>
      </c>
      <c r="D52" s="3" t="s">
        <v>470</v>
      </c>
      <c r="E52" s="3" t="s">
        <v>471</v>
      </c>
      <c r="F52" s="94">
        <v>35600</v>
      </c>
      <c r="G52" s="94">
        <f>S52</f>
        <v>3188</v>
      </c>
      <c r="H52" s="94">
        <f>SUM(P52:S52)</f>
        <v>3188</v>
      </c>
      <c r="I52" s="95">
        <f t="shared" si="5"/>
        <v>32412</v>
      </c>
      <c r="J52" s="97" t="s">
        <v>472</v>
      </c>
      <c r="K52" s="69"/>
      <c r="L52" s="1"/>
      <c r="M52" s="99" t="s">
        <v>468</v>
      </c>
      <c r="N52" s="69"/>
      <c r="O52" s="53"/>
      <c r="P52" s="36"/>
      <c r="Q52" s="36"/>
      <c r="R52" s="36"/>
      <c r="S52" s="36">
        <v>3188</v>
      </c>
      <c r="T52" s="36"/>
      <c r="U52" s="36"/>
      <c r="V52" s="36"/>
      <c r="W52" s="36"/>
      <c r="X52" s="36"/>
      <c r="Y52" s="36"/>
      <c r="Z52" s="36"/>
      <c r="AA52" s="36"/>
    </row>
    <row r="53" spans="1:27" ht="82.5">
      <c r="A53" s="8">
        <v>49</v>
      </c>
      <c r="B53" s="3" t="s">
        <v>512</v>
      </c>
      <c r="C53" s="87" t="s">
        <v>473</v>
      </c>
      <c r="D53" s="3" t="s">
        <v>474</v>
      </c>
      <c r="E53" s="3" t="s">
        <v>475</v>
      </c>
      <c r="F53" s="94">
        <v>23643</v>
      </c>
      <c r="G53" s="94">
        <f>S53</f>
        <v>0</v>
      </c>
      <c r="H53" s="94">
        <f>SUM(P53:S53)</f>
        <v>0</v>
      </c>
      <c r="I53" s="95">
        <f t="shared" si="5"/>
        <v>23643</v>
      </c>
      <c r="J53" s="97" t="s">
        <v>476</v>
      </c>
      <c r="K53" s="69"/>
      <c r="L53" s="1"/>
      <c r="M53" s="99" t="s">
        <v>127</v>
      </c>
      <c r="N53" s="69"/>
      <c r="O53" s="53"/>
      <c r="P53" s="36"/>
      <c r="Q53" s="36"/>
      <c r="R53" s="36"/>
      <c r="S53" s="36"/>
      <c r="T53" s="36"/>
      <c r="U53" s="36"/>
      <c r="V53" s="36"/>
      <c r="W53" s="36"/>
      <c r="X53" s="36"/>
      <c r="Y53" s="36"/>
      <c r="Z53" s="36"/>
      <c r="AA53" s="36"/>
    </row>
    <row r="54" spans="1:27" ht="99">
      <c r="A54" s="8">
        <v>50</v>
      </c>
      <c r="B54" s="3" t="s">
        <v>205</v>
      </c>
      <c r="C54" s="9" t="s">
        <v>201</v>
      </c>
      <c r="D54" s="3" t="s">
        <v>203</v>
      </c>
      <c r="E54" s="3" t="s">
        <v>204</v>
      </c>
      <c r="F54" s="94">
        <f>8883</f>
        <v>8883</v>
      </c>
      <c r="G54" s="94">
        <f t="shared" si="1"/>
        <v>0</v>
      </c>
      <c r="H54" s="94">
        <f t="shared" si="2"/>
        <v>8883</v>
      </c>
      <c r="I54" s="95">
        <f t="shared" si="5"/>
        <v>0</v>
      </c>
      <c r="J54" s="38" t="s">
        <v>202</v>
      </c>
      <c r="K54" s="69" t="s">
        <v>409</v>
      </c>
      <c r="L54" s="1"/>
      <c r="M54" s="26" t="s">
        <v>127</v>
      </c>
      <c r="N54" s="76" t="s">
        <v>410</v>
      </c>
      <c r="O54" s="53"/>
      <c r="P54" s="36"/>
      <c r="Q54" s="36">
        <v>8214</v>
      </c>
      <c r="R54" s="36">
        <v>669</v>
      </c>
      <c r="S54" s="36"/>
      <c r="T54" s="36"/>
      <c r="U54" s="36"/>
      <c r="V54" s="36"/>
      <c r="W54" s="36"/>
      <c r="X54" s="36"/>
      <c r="Y54" s="36"/>
      <c r="Z54" s="36"/>
      <c r="AA54" s="36"/>
    </row>
    <row r="55" spans="1:27" ht="66">
      <c r="A55" s="8">
        <v>51</v>
      </c>
      <c r="B55" s="3" t="s">
        <v>411</v>
      </c>
      <c r="C55" s="9" t="s">
        <v>201</v>
      </c>
      <c r="D55" s="3" t="s">
        <v>412</v>
      </c>
      <c r="E55" s="3" t="s">
        <v>413</v>
      </c>
      <c r="F55" s="94">
        <v>57915</v>
      </c>
      <c r="G55" s="94">
        <f t="shared" si="1"/>
        <v>11583</v>
      </c>
      <c r="H55" s="94">
        <f t="shared" si="2"/>
        <v>20250</v>
      </c>
      <c r="I55" s="95">
        <f t="shared" si="5"/>
        <v>37665</v>
      </c>
      <c r="J55" s="74" t="s">
        <v>200</v>
      </c>
      <c r="K55" s="69"/>
      <c r="L55" s="1"/>
      <c r="M55" s="26" t="s">
        <v>127</v>
      </c>
      <c r="N55" s="76" t="s">
        <v>414</v>
      </c>
      <c r="O55" s="53"/>
      <c r="P55" s="36"/>
      <c r="Q55" s="36"/>
      <c r="R55" s="36">
        <v>8667</v>
      </c>
      <c r="S55" s="36">
        <v>11583</v>
      </c>
      <c r="T55" s="36"/>
      <c r="U55" s="36"/>
      <c r="V55" s="36"/>
      <c r="W55" s="36"/>
      <c r="X55" s="36"/>
      <c r="Y55" s="36"/>
      <c r="Z55" s="36"/>
      <c r="AA55" s="36"/>
    </row>
    <row r="56" spans="1:27" s="88" customFormat="1" ht="66">
      <c r="A56" s="8">
        <v>52</v>
      </c>
      <c r="B56" s="59" t="s">
        <v>185</v>
      </c>
      <c r="C56" s="60" t="s">
        <v>184</v>
      </c>
      <c r="D56" s="61" t="s">
        <v>186</v>
      </c>
      <c r="E56" s="59" t="s">
        <v>187</v>
      </c>
      <c r="F56" s="96">
        <v>96660</v>
      </c>
      <c r="G56" s="94">
        <f t="shared" si="1"/>
        <v>0</v>
      </c>
      <c r="H56" s="94">
        <f t="shared" si="2"/>
        <v>96660</v>
      </c>
      <c r="I56" s="95">
        <f t="shared" si="5"/>
        <v>0</v>
      </c>
      <c r="J56" s="57" t="s">
        <v>188</v>
      </c>
      <c r="K56" s="70" t="s">
        <v>420</v>
      </c>
      <c r="L56" s="61"/>
      <c r="M56" s="63" t="s">
        <v>128</v>
      </c>
      <c r="N56" s="63" t="s">
        <v>421</v>
      </c>
      <c r="O56" s="64"/>
      <c r="P56" s="65"/>
      <c r="Q56" s="65">
        <v>96660</v>
      </c>
      <c r="R56" s="65"/>
      <c r="S56" s="65"/>
      <c r="T56" s="65"/>
      <c r="U56" s="65"/>
      <c r="V56" s="65"/>
      <c r="W56" s="65"/>
      <c r="X56" s="65"/>
      <c r="Y56" s="65"/>
      <c r="Z56" s="65"/>
      <c r="AA56" s="65"/>
    </row>
    <row r="57" spans="1:27" s="88" customFormat="1" ht="66">
      <c r="A57" s="8">
        <v>53</v>
      </c>
      <c r="B57" s="59" t="s">
        <v>422</v>
      </c>
      <c r="C57" s="60" t="s">
        <v>184</v>
      </c>
      <c r="D57" s="61" t="s">
        <v>423</v>
      </c>
      <c r="E57" s="59" t="s">
        <v>424</v>
      </c>
      <c r="F57" s="96">
        <v>41616</v>
      </c>
      <c r="G57" s="94">
        <f t="shared" si="1"/>
        <v>4680</v>
      </c>
      <c r="H57" s="94">
        <f t="shared" si="2"/>
        <v>4680</v>
      </c>
      <c r="I57" s="95">
        <f t="shared" si="5"/>
        <v>36936</v>
      </c>
      <c r="J57" s="74" t="s">
        <v>425</v>
      </c>
      <c r="K57" s="70"/>
      <c r="L57" s="61"/>
      <c r="M57" s="63" t="s">
        <v>124</v>
      </c>
      <c r="N57" s="63"/>
      <c r="O57" s="64"/>
      <c r="P57" s="65"/>
      <c r="Q57" s="65"/>
      <c r="R57" s="65"/>
      <c r="S57" s="65">
        <v>4680</v>
      </c>
      <c r="T57" s="65"/>
      <c r="U57" s="65"/>
      <c r="V57" s="65"/>
      <c r="W57" s="65"/>
      <c r="X57" s="65"/>
      <c r="Y57" s="65"/>
      <c r="Z57" s="65"/>
      <c r="AA57" s="65"/>
    </row>
    <row r="58" spans="1:27" s="88" customFormat="1" ht="82.5">
      <c r="A58" s="8">
        <v>54</v>
      </c>
      <c r="B58" s="59" t="s">
        <v>513</v>
      </c>
      <c r="C58" s="60" t="s">
        <v>477</v>
      </c>
      <c r="D58" s="61" t="s">
        <v>479</v>
      </c>
      <c r="E58" s="1" t="s">
        <v>146</v>
      </c>
      <c r="F58" s="96">
        <v>26400</v>
      </c>
      <c r="G58" s="94">
        <f>S58</f>
        <v>0</v>
      </c>
      <c r="H58" s="94">
        <f>SUM(P58:S58)</f>
        <v>0</v>
      </c>
      <c r="I58" s="95">
        <f t="shared" si="5"/>
        <v>26400</v>
      </c>
      <c r="J58" s="38" t="s">
        <v>59</v>
      </c>
      <c r="K58" s="70"/>
      <c r="L58" s="1" t="s">
        <v>480</v>
      </c>
      <c r="M58" s="63" t="s">
        <v>451</v>
      </c>
      <c r="N58" s="63"/>
      <c r="O58" s="64"/>
      <c r="P58" s="65"/>
      <c r="Q58" s="65"/>
      <c r="R58" s="65"/>
      <c r="S58" s="65"/>
      <c r="T58" s="65"/>
      <c r="U58" s="65"/>
      <c r="V58" s="65"/>
      <c r="W58" s="65"/>
      <c r="X58" s="65"/>
      <c r="Y58" s="65"/>
      <c r="Z58" s="65"/>
      <c r="AA58" s="65"/>
    </row>
    <row r="59" spans="1:27" s="80" customFormat="1" ht="24.75" customHeight="1">
      <c r="A59" s="42"/>
      <c r="B59" s="43" t="s">
        <v>1</v>
      </c>
      <c r="C59" s="44"/>
      <c r="D59" s="46"/>
      <c r="E59" s="46"/>
      <c r="F59" s="47">
        <f>SUM(F5:F58)</f>
        <v>12652570</v>
      </c>
      <c r="G59" s="47">
        <f>SUM(G5:G58)</f>
        <v>1262697</v>
      </c>
      <c r="H59" s="47">
        <f>SUM(H5:H58)</f>
        <v>3699954</v>
      </c>
      <c r="I59" s="47">
        <f>SUM(I5:I58)</f>
        <v>8952616</v>
      </c>
      <c r="J59" s="48"/>
      <c r="K59" s="71"/>
      <c r="L59" s="89"/>
      <c r="M59" s="75"/>
      <c r="N59" s="75"/>
      <c r="O59" s="54"/>
      <c r="P59" s="37"/>
      <c r="Q59" s="37"/>
      <c r="R59" s="37"/>
      <c r="S59" s="37"/>
      <c r="T59" s="37"/>
      <c r="U59" s="37"/>
      <c r="V59" s="37"/>
      <c r="W59" s="37"/>
      <c r="X59" s="37"/>
      <c r="Y59" s="37"/>
      <c r="Z59" s="37"/>
      <c r="AA59" s="37"/>
    </row>
    <row r="60" spans="1:10" ht="6" customHeight="1">
      <c r="A60" s="13"/>
      <c r="B60" s="14"/>
      <c r="C60" s="15"/>
      <c r="D60" s="90"/>
      <c r="E60" s="14"/>
      <c r="F60" s="14"/>
      <c r="G60" s="14"/>
      <c r="H60" s="14"/>
      <c r="I60" s="14"/>
      <c r="J60" s="15"/>
    </row>
    <row r="61" spans="1:7" ht="16.5">
      <c r="A61" s="136" t="s">
        <v>2</v>
      </c>
      <c r="B61" s="136"/>
      <c r="C61" s="136"/>
      <c r="D61" s="136"/>
      <c r="E61" s="136"/>
      <c r="F61" s="136"/>
      <c r="G61" s="136"/>
    </row>
    <row r="62" spans="1:7" ht="16.5">
      <c r="A62" s="137" t="s">
        <v>3</v>
      </c>
      <c r="B62" s="137"/>
      <c r="C62" s="137"/>
      <c r="D62" s="137"/>
      <c r="E62" s="137"/>
      <c r="F62" s="137"/>
      <c r="G62" s="137"/>
    </row>
    <row r="63" spans="1:7" ht="16.5">
      <c r="A63" s="129" t="s">
        <v>4</v>
      </c>
      <c r="B63" s="129"/>
      <c r="C63" s="129"/>
      <c r="D63" s="129"/>
      <c r="E63" s="129"/>
      <c r="F63" s="129"/>
      <c r="G63" s="129"/>
    </row>
    <row r="64" spans="1:32" s="17" customFormat="1" ht="16.5">
      <c r="A64" s="129" t="s">
        <v>5</v>
      </c>
      <c r="B64" s="129"/>
      <c r="C64" s="129"/>
      <c r="D64" s="129"/>
      <c r="E64" s="129"/>
      <c r="F64" s="129"/>
      <c r="G64" s="129"/>
      <c r="J64" s="25"/>
      <c r="K64" s="72"/>
      <c r="L64" s="81"/>
      <c r="M64" s="91"/>
      <c r="N64" s="91"/>
      <c r="O64" s="92"/>
      <c r="P64" s="93"/>
      <c r="Q64" s="93"/>
      <c r="R64" s="93"/>
      <c r="S64" s="93"/>
      <c r="T64" s="93"/>
      <c r="U64" s="93"/>
      <c r="V64" s="93"/>
      <c r="W64" s="93"/>
      <c r="X64" s="93"/>
      <c r="Y64" s="93"/>
      <c r="Z64" s="93"/>
      <c r="AA64" s="93"/>
      <c r="AB64" s="81"/>
      <c r="AC64" s="81"/>
      <c r="AD64" s="81"/>
      <c r="AE64" s="81"/>
      <c r="AF64" s="81"/>
    </row>
    <row r="65" spans="1:32" s="17" customFormat="1" ht="19.5">
      <c r="A65" s="130" t="s">
        <v>6</v>
      </c>
      <c r="B65" s="130"/>
      <c r="C65" s="130"/>
      <c r="D65" s="19"/>
      <c r="E65" s="131" t="s">
        <v>7</v>
      </c>
      <c r="F65" s="131"/>
      <c r="G65" s="131"/>
      <c r="J65" s="25"/>
      <c r="K65" s="72"/>
      <c r="L65" s="81"/>
      <c r="M65" s="91"/>
      <c r="N65" s="91"/>
      <c r="O65" s="92"/>
      <c r="P65" s="93"/>
      <c r="Q65" s="93"/>
      <c r="R65" s="93"/>
      <c r="S65" s="93"/>
      <c r="T65" s="93"/>
      <c r="U65" s="93"/>
      <c r="V65" s="93"/>
      <c r="W65" s="93"/>
      <c r="X65" s="93"/>
      <c r="Y65" s="93"/>
      <c r="Z65" s="93"/>
      <c r="AA65" s="93"/>
      <c r="AB65" s="81"/>
      <c r="AC65" s="81"/>
      <c r="AD65" s="81"/>
      <c r="AE65" s="81"/>
      <c r="AF65" s="81"/>
    </row>
  </sheetData>
  <sheetProtection/>
  <autoFilter ref="A4:AF4"/>
  <mergeCells count="23">
    <mergeCell ref="A1:L1"/>
    <mergeCell ref="A2:L2"/>
    <mergeCell ref="A3:A4"/>
    <mergeCell ref="B3:B4"/>
    <mergeCell ref="C3:C4"/>
    <mergeCell ref="D3:D4"/>
    <mergeCell ref="E3:E4"/>
    <mergeCell ref="P3:AA3"/>
    <mergeCell ref="A61:G61"/>
    <mergeCell ref="A62:G62"/>
    <mergeCell ref="L3:L4"/>
    <mergeCell ref="M3:M4"/>
    <mergeCell ref="N3:N4"/>
    <mergeCell ref="O3:O4"/>
    <mergeCell ref="A63:G63"/>
    <mergeCell ref="A64:G64"/>
    <mergeCell ref="A65:C65"/>
    <mergeCell ref="E65:G65"/>
    <mergeCell ref="J3:J4"/>
    <mergeCell ref="K3:K4"/>
    <mergeCell ref="F3:F4"/>
    <mergeCell ref="G3:H3"/>
    <mergeCell ref="I3:I4"/>
  </mergeCells>
  <printOptions horizontalCentered="1"/>
  <pageMargins left="0.3937007874015748" right="0.3937007874015748" top="0.5905511811023623" bottom="0.5905511811023623" header="0.1968503937007874" footer="0.1968503937007874"/>
  <pageSetup blackAndWhite="1" firstPageNumber="15" useFirstPageNumber="1" horizontalDpi="600" verticalDpi="600" orientation="landscape" paperSize="9" scale="75" r:id="rId1"/>
  <headerFooter alignWithMargins="0">
    <oddHeader>&amp;R&amp;P</oddHeader>
  </headerFooter>
</worksheet>
</file>

<file path=xl/worksheets/sheet9.xml><?xml version="1.0" encoding="utf-8"?>
<worksheet xmlns="http://schemas.openxmlformats.org/spreadsheetml/2006/main" xmlns:r="http://schemas.openxmlformats.org/officeDocument/2006/relationships">
  <dimension ref="A1:AF50"/>
  <sheetViews>
    <sheetView zoomScalePageLayoutView="0" workbookViewId="0" topLeftCell="A1">
      <pane xSplit="3" ySplit="4" topLeftCell="D40" activePane="bottomRight" state="frozen"/>
      <selection pane="topLeft" activeCell="A1" sqref="A1"/>
      <selection pane="topRight" activeCell="D1" sqref="D1"/>
      <selection pane="bottomLeft" activeCell="A5" sqref="A5"/>
      <selection pane="bottomRight" activeCell="B43" sqref="B43"/>
    </sheetView>
  </sheetViews>
  <sheetFormatPr defaultColWidth="9.00390625" defaultRowHeight="16.5"/>
  <cols>
    <col min="1" max="1" width="5.50390625" style="91" customWidth="1"/>
    <col min="2" max="2" width="36.00390625" style="17" customWidth="1"/>
    <col min="3" max="3" width="13.875" style="25" bestFit="1" customWidth="1"/>
    <col min="4" max="4" width="30.625" style="17" customWidth="1"/>
    <col min="5" max="5" width="19.75390625" style="17" customWidth="1"/>
    <col min="6" max="9" width="10.625" style="17" customWidth="1"/>
    <col min="10" max="10" width="8.875" style="25" customWidth="1"/>
    <col min="11" max="11" width="11.625" style="72" bestFit="1" customWidth="1"/>
    <col min="12" max="12" width="16.625" style="81" customWidth="1"/>
    <col min="13" max="13" width="9.00390625" style="91" customWidth="1"/>
    <col min="14" max="14" width="11.00390625" style="91" customWidth="1"/>
    <col min="15" max="15" width="9.00390625" style="92" customWidth="1"/>
    <col min="16" max="16" width="8.00390625" style="93" bestFit="1" customWidth="1"/>
    <col min="17" max="27" width="9.00390625" style="93" customWidth="1"/>
    <col min="28" max="28" width="9.25390625" style="81" bestFit="1" customWidth="1"/>
    <col min="29" max="16384" width="9.00390625" style="81" customWidth="1"/>
  </cols>
  <sheetData>
    <row r="1" spans="1:27" s="80" customFormat="1" ht="21">
      <c r="A1" s="125" t="s">
        <v>8</v>
      </c>
      <c r="B1" s="125"/>
      <c r="C1" s="125"/>
      <c r="D1" s="125"/>
      <c r="E1" s="125"/>
      <c r="F1" s="125"/>
      <c r="G1" s="125"/>
      <c r="H1" s="125"/>
      <c r="I1" s="125"/>
      <c r="J1" s="125"/>
      <c r="K1" s="125"/>
      <c r="L1" s="125"/>
      <c r="M1" s="77"/>
      <c r="N1" s="77"/>
      <c r="O1" s="78"/>
      <c r="P1" s="79"/>
      <c r="Q1" s="79"/>
      <c r="R1" s="79"/>
      <c r="S1" s="79"/>
      <c r="T1" s="79"/>
      <c r="U1" s="79"/>
      <c r="V1" s="79"/>
      <c r="W1" s="79"/>
      <c r="X1" s="79"/>
      <c r="Y1" s="79"/>
      <c r="Z1" s="79"/>
      <c r="AA1" s="79"/>
    </row>
    <row r="2" spans="1:27" s="80" customFormat="1" ht="19.5">
      <c r="A2" s="126" t="s">
        <v>219</v>
      </c>
      <c r="B2" s="126"/>
      <c r="C2" s="126"/>
      <c r="D2" s="126"/>
      <c r="E2" s="126"/>
      <c r="F2" s="126"/>
      <c r="G2" s="126"/>
      <c r="H2" s="126"/>
      <c r="I2" s="126"/>
      <c r="J2" s="126"/>
      <c r="K2" s="126"/>
      <c r="L2" s="126"/>
      <c r="M2" s="77"/>
      <c r="N2" s="77"/>
      <c r="O2" s="78"/>
      <c r="P2" s="79"/>
      <c r="Q2" s="79"/>
      <c r="R2" s="79"/>
      <c r="S2" s="79"/>
      <c r="T2" s="79"/>
      <c r="U2" s="79"/>
      <c r="V2" s="79"/>
      <c r="W2" s="79"/>
      <c r="X2" s="79"/>
      <c r="Y2" s="79"/>
      <c r="Z2" s="79"/>
      <c r="AA2" s="79"/>
    </row>
    <row r="3" spans="1:27" s="80" customFormat="1" ht="16.5">
      <c r="A3" s="128" t="s">
        <v>47</v>
      </c>
      <c r="B3" s="120" t="s">
        <v>46</v>
      </c>
      <c r="C3" s="120" t="s">
        <v>45</v>
      </c>
      <c r="D3" s="120" t="s">
        <v>48</v>
      </c>
      <c r="E3" s="120" t="s">
        <v>49</v>
      </c>
      <c r="F3" s="120" t="s">
        <v>50</v>
      </c>
      <c r="G3" s="142" t="s">
        <v>0</v>
      </c>
      <c r="H3" s="124"/>
      <c r="I3" s="143" t="s">
        <v>51</v>
      </c>
      <c r="J3" s="120" t="s">
        <v>55</v>
      </c>
      <c r="K3" s="121" t="s">
        <v>56</v>
      </c>
      <c r="L3" s="120" t="s">
        <v>52</v>
      </c>
      <c r="M3" s="120" t="s">
        <v>119</v>
      </c>
      <c r="N3" s="120" t="s">
        <v>220</v>
      </c>
      <c r="O3" s="120" t="s">
        <v>140</v>
      </c>
      <c r="P3" s="120" t="s">
        <v>141</v>
      </c>
      <c r="Q3" s="120"/>
      <c r="R3" s="120"/>
      <c r="S3" s="120"/>
      <c r="T3" s="120"/>
      <c r="U3" s="120"/>
      <c r="V3" s="120"/>
      <c r="W3" s="120"/>
      <c r="X3" s="120"/>
      <c r="Y3" s="120"/>
      <c r="Z3" s="120"/>
      <c r="AA3" s="120"/>
    </row>
    <row r="4" spans="1:27" s="80" customFormat="1" ht="33">
      <c r="A4" s="128"/>
      <c r="B4" s="120"/>
      <c r="C4" s="120"/>
      <c r="D4" s="120"/>
      <c r="E4" s="120"/>
      <c r="F4" s="120"/>
      <c r="G4" s="7" t="s">
        <v>53</v>
      </c>
      <c r="H4" s="7" t="s">
        <v>54</v>
      </c>
      <c r="I4" s="144"/>
      <c r="J4" s="120"/>
      <c r="K4" s="121"/>
      <c r="L4" s="120"/>
      <c r="M4" s="120"/>
      <c r="N4" s="120"/>
      <c r="O4" s="120"/>
      <c r="P4" s="35" t="s">
        <v>142</v>
      </c>
      <c r="Q4" s="35" t="s">
        <v>129</v>
      </c>
      <c r="R4" s="35" t="s">
        <v>130</v>
      </c>
      <c r="S4" s="35" t="s">
        <v>131</v>
      </c>
      <c r="T4" s="35" t="s">
        <v>132</v>
      </c>
      <c r="U4" s="35" t="s">
        <v>133</v>
      </c>
      <c r="V4" s="35" t="s">
        <v>134</v>
      </c>
      <c r="W4" s="35" t="s">
        <v>135</v>
      </c>
      <c r="X4" s="35" t="s">
        <v>136</v>
      </c>
      <c r="Y4" s="35" t="s">
        <v>137</v>
      </c>
      <c r="Z4" s="35" t="s">
        <v>138</v>
      </c>
      <c r="AA4" s="35" t="s">
        <v>139</v>
      </c>
    </row>
    <row r="5" spans="1:27" ht="66">
      <c r="A5" s="8">
        <v>1</v>
      </c>
      <c r="B5" s="1" t="s">
        <v>222</v>
      </c>
      <c r="C5" s="8" t="s">
        <v>223</v>
      </c>
      <c r="D5" s="2" t="s">
        <v>224</v>
      </c>
      <c r="E5" s="1" t="s">
        <v>225</v>
      </c>
      <c r="F5" s="94">
        <v>159585</v>
      </c>
      <c r="G5" s="94">
        <f>R5</f>
        <v>0</v>
      </c>
      <c r="H5" s="94">
        <f>SUM(P5:R5)</f>
        <v>0</v>
      </c>
      <c r="I5" s="95">
        <f>F5-H5</f>
        <v>159585</v>
      </c>
      <c r="J5" s="57">
        <v>1081231</v>
      </c>
      <c r="K5" s="69"/>
      <c r="L5" s="1" t="s">
        <v>226</v>
      </c>
      <c r="M5" s="26" t="s">
        <v>227</v>
      </c>
      <c r="N5" s="26"/>
      <c r="O5" s="53" t="s">
        <v>228</v>
      </c>
      <c r="P5" s="36">
        <v>0</v>
      </c>
      <c r="Q5" s="36"/>
      <c r="R5" s="36"/>
      <c r="S5" s="36"/>
      <c r="T5" s="36"/>
      <c r="U5" s="36"/>
      <c r="V5" s="36"/>
      <c r="W5" s="36"/>
      <c r="X5" s="36"/>
      <c r="Y5" s="36"/>
      <c r="Z5" s="36"/>
      <c r="AA5" s="36"/>
    </row>
    <row r="6" spans="1:27" ht="66">
      <c r="A6" s="8">
        <v>2</v>
      </c>
      <c r="B6" s="1" t="s">
        <v>229</v>
      </c>
      <c r="C6" s="8" t="s">
        <v>12</v>
      </c>
      <c r="D6" s="2" t="s">
        <v>230</v>
      </c>
      <c r="E6" s="1" t="s">
        <v>231</v>
      </c>
      <c r="F6" s="94">
        <v>140216</v>
      </c>
      <c r="G6" s="94">
        <f aca="true" t="shared" si="0" ref="G6:G40">R6</f>
        <v>28091</v>
      </c>
      <c r="H6" s="94">
        <f aca="true" t="shared" si="1" ref="H6:H40">SUM(P6:R6)</f>
        <v>41503</v>
      </c>
      <c r="I6" s="95">
        <f aca="true" t="shared" si="2" ref="I6:I40">F6-H6</f>
        <v>98713</v>
      </c>
      <c r="J6" s="38" t="s">
        <v>232</v>
      </c>
      <c r="K6" s="69"/>
      <c r="L6" s="1" t="s">
        <v>233</v>
      </c>
      <c r="M6" s="26" t="s">
        <v>234</v>
      </c>
      <c r="N6" s="26"/>
      <c r="O6" s="53"/>
      <c r="P6" s="36">
        <v>13412</v>
      </c>
      <c r="Q6" s="36"/>
      <c r="R6" s="36">
        <v>28091</v>
      </c>
      <c r="S6" s="36"/>
      <c r="T6" s="36"/>
      <c r="U6" s="36"/>
      <c r="V6" s="36"/>
      <c r="W6" s="36"/>
      <c r="X6" s="36"/>
      <c r="Y6" s="36"/>
      <c r="Z6" s="36"/>
      <c r="AA6" s="36"/>
    </row>
    <row r="7" spans="1:27" ht="115.5">
      <c r="A7" s="8">
        <v>3</v>
      </c>
      <c r="B7" s="1" t="s">
        <v>235</v>
      </c>
      <c r="C7" s="8" t="s">
        <v>14</v>
      </c>
      <c r="D7" s="2" t="s">
        <v>236</v>
      </c>
      <c r="E7" s="1" t="s">
        <v>237</v>
      </c>
      <c r="F7" s="94">
        <f>309395+388387</f>
        <v>697782</v>
      </c>
      <c r="G7" s="94">
        <f t="shared" si="0"/>
        <v>106239</v>
      </c>
      <c r="H7" s="94">
        <f t="shared" si="1"/>
        <v>182105</v>
      </c>
      <c r="I7" s="95">
        <f t="shared" si="2"/>
        <v>515677</v>
      </c>
      <c r="J7" s="38" t="s">
        <v>232</v>
      </c>
      <c r="K7" s="69"/>
      <c r="L7" s="1" t="s">
        <v>238</v>
      </c>
      <c r="M7" s="26" t="s">
        <v>234</v>
      </c>
      <c r="N7" s="26"/>
      <c r="O7" s="53"/>
      <c r="P7" s="36">
        <v>75866</v>
      </c>
      <c r="Q7" s="36"/>
      <c r="R7" s="36">
        <v>106239</v>
      </c>
      <c r="S7" s="36"/>
      <c r="T7" s="36"/>
      <c r="U7" s="36"/>
      <c r="V7" s="36"/>
      <c r="W7" s="36"/>
      <c r="X7" s="36"/>
      <c r="Y7" s="36"/>
      <c r="Z7" s="36"/>
      <c r="AA7" s="36"/>
    </row>
    <row r="8" spans="1:27" ht="82.5">
      <c r="A8" s="8">
        <v>4</v>
      </c>
      <c r="B8" s="1" t="s">
        <v>239</v>
      </c>
      <c r="C8" s="8" t="s">
        <v>16</v>
      </c>
      <c r="D8" s="2" t="s">
        <v>240</v>
      </c>
      <c r="E8" s="1" t="s">
        <v>241</v>
      </c>
      <c r="F8" s="94">
        <f>130000+338881</f>
        <v>468881</v>
      </c>
      <c r="G8" s="94">
        <f t="shared" si="0"/>
        <v>150572</v>
      </c>
      <c r="H8" s="94">
        <f t="shared" si="1"/>
        <v>263737</v>
      </c>
      <c r="I8" s="95">
        <f t="shared" si="2"/>
        <v>205144</v>
      </c>
      <c r="J8" s="38" t="s">
        <v>232</v>
      </c>
      <c r="K8" s="69"/>
      <c r="L8" s="1" t="s">
        <v>242</v>
      </c>
      <c r="M8" s="26" t="s">
        <v>234</v>
      </c>
      <c r="N8" s="26"/>
      <c r="O8" s="53"/>
      <c r="P8" s="36">
        <v>113165</v>
      </c>
      <c r="Q8" s="36"/>
      <c r="R8" s="36">
        <v>150572</v>
      </c>
      <c r="S8" s="36"/>
      <c r="T8" s="36"/>
      <c r="U8" s="36"/>
      <c r="V8" s="36"/>
      <c r="W8" s="36"/>
      <c r="X8" s="36"/>
      <c r="Y8" s="36"/>
      <c r="Z8" s="36"/>
      <c r="AA8" s="36"/>
    </row>
    <row r="9" spans="1:27" ht="99">
      <c r="A9" s="8">
        <v>5</v>
      </c>
      <c r="B9" s="1" t="s">
        <v>243</v>
      </c>
      <c r="C9" s="8" t="s">
        <v>17</v>
      </c>
      <c r="D9" s="2" t="s">
        <v>244</v>
      </c>
      <c r="E9" s="1" t="s">
        <v>245</v>
      </c>
      <c r="F9" s="94">
        <v>2800</v>
      </c>
      <c r="G9" s="94">
        <f t="shared" si="0"/>
        <v>0</v>
      </c>
      <c r="H9" s="94">
        <f t="shared" si="1"/>
        <v>2800</v>
      </c>
      <c r="I9" s="95">
        <f t="shared" si="2"/>
        <v>0</v>
      </c>
      <c r="J9" s="38" t="s">
        <v>246</v>
      </c>
      <c r="K9" s="70"/>
      <c r="L9" s="1" t="s">
        <v>247</v>
      </c>
      <c r="M9" s="26" t="s">
        <v>248</v>
      </c>
      <c r="N9" s="26"/>
      <c r="O9" s="53"/>
      <c r="P9" s="36">
        <v>2800</v>
      </c>
      <c r="Q9" s="36"/>
      <c r="R9" s="36"/>
      <c r="S9" s="36"/>
      <c r="T9" s="36"/>
      <c r="U9" s="36"/>
      <c r="V9" s="36"/>
      <c r="W9" s="36"/>
      <c r="X9" s="36"/>
      <c r="Y9" s="36"/>
      <c r="Z9" s="36"/>
      <c r="AA9" s="36"/>
    </row>
    <row r="10" spans="1:27" ht="66">
      <c r="A10" s="8">
        <v>6</v>
      </c>
      <c r="B10" s="1" t="s">
        <v>249</v>
      </c>
      <c r="C10" s="8" t="s">
        <v>250</v>
      </c>
      <c r="D10" s="2" t="s">
        <v>251</v>
      </c>
      <c r="E10" s="1" t="s">
        <v>252</v>
      </c>
      <c r="F10" s="94">
        <f>45500+50000</f>
        <v>95500</v>
      </c>
      <c r="G10" s="94">
        <f t="shared" si="0"/>
        <v>0</v>
      </c>
      <c r="H10" s="94">
        <f t="shared" si="1"/>
        <v>0</v>
      </c>
      <c r="I10" s="95">
        <f t="shared" si="2"/>
        <v>95500</v>
      </c>
      <c r="J10" s="38" t="s">
        <v>232</v>
      </c>
      <c r="K10" s="69"/>
      <c r="L10" s="1" t="s">
        <v>253</v>
      </c>
      <c r="M10" s="26" t="s">
        <v>234</v>
      </c>
      <c r="N10" s="26"/>
      <c r="O10" s="53"/>
      <c r="P10" s="36">
        <v>0</v>
      </c>
      <c r="Q10" s="36"/>
      <c r="R10" s="36"/>
      <c r="S10" s="36"/>
      <c r="T10" s="36"/>
      <c r="U10" s="36"/>
      <c r="V10" s="36"/>
      <c r="W10" s="36"/>
      <c r="X10" s="36"/>
      <c r="Y10" s="36"/>
      <c r="Z10" s="36"/>
      <c r="AA10" s="36"/>
    </row>
    <row r="11" spans="1:27" ht="115.5">
      <c r="A11" s="8">
        <v>7</v>
      </c>
      <c r="B11" s="1" t="s">
        <v>254</v>
      </c>
      <c r="C11" s="8" t="s">
        <v>255</v>
      </c>
      <c r="D11" s="2" t="s">
        <v>256</v>
      </c>
      <c r="E11" s="1" t="s">
        <v>257</v>
      </c>
      <c r="F11" s="94">
        <f>24310+3000</f>
        <v>27310</v>
      </c>
      <c r="G11" s="94">
        <f t="shared" si="0"/>
        <v>4960</v>
      </c>
      <c r="H11" s="94">
        <f t="shared" si="1"/>
        <v>9460</v>
      </c>
      <c r="I11" s="95">
        <f t="shared" si="2"/>
        <v>17850</v>
      </c>
      <c r="J11" s="38" t="s">
        <v>232</v>
      </c>
      <c r="K11" s="69"/>
      <c r="L11" s="1" t="s">
        <v>258</v>
      </c>
      <c r="M11" s="26" t="s">
        <v>259</v>
      </c>
      <c r="N11" s="26"/>
      <c r="O11" s="53"/>
      <c r="P11" s="36">
        <v>4500</v>
      </c>
      <c r="Q11" s="36"/>
      <c r="R11" s="36">
        <v>4960</v>
      </c>
      <c r="S11" s="36"/>
      <c r="T11" s="36"/>
      <c r="U11" s="36"/>
      <c r="V11" s="36"/>
      <c r="W11" s="36"/>
      <c r="X11" s="36"/>
      <c r="Y11" s="36"/>
      <c r="Z11" s="36"/>
      <c r="AA11" s="36"/>
    </row>
    <row r="12" spans="1:27" ht="66">
      <c r="A12" s="8">
        <v>8</v>
      </c>
      <c r="B12" s="1" t="s">
        <v>260</v>
      </c>
      <c r="C12" s="8" t="s">
        <v>261</v>
      </c>
      <c r="D12" s="2" t="s">
        <v>262</v>
      </c>
      <c r="E12" s="1" t="s">
        <v>263</v>
      </c>
      <c r="F12" s="94">
        <v>18100</v>
      </c>
      <c r="G12" s="94">
        <f t="shared" si="0"/>
        <v>0</v>
      </c>
      <c r="H12" s="94">
        <f t="shared" si="1"/>
        <v>3714</v>
      </c>
      <c r="I12" s="95">
        <f t="shared" si="2"/>
        <v>14386</v>
      </c>
      <c r="J12" s="38">
        <v>1080930</v>
      </c>
      <c r="K12" s="69"/>
      <c r="L12" s="1" t="s">
        <v>264</v>
      </c>
      <c r="M12" s="26" t="s">
        <v>234</v>
      </c>
      <c r="N12" s="26"/>
      <c r="O12" s="53"/>
      <c r="P12" s="36">
        <v>3714</v>
      </c>
      <c r="Q12" s="36"/>
      <c r="R12" s="36"/>
      <c r="S12" s="36"/>
      <c r="T12" s="36"/>
      <c r="U12" s="36"/>
      <c r="V12" s="36"/>
      <c r="W12" s="36"/>
      <c r="X12" s="36"/>
      <c r="Y12" s="36"/>
      <c r="Z12" s="36"/>
      <c r="AA12" s="36"/>
    </row>
    <row r="13" spans="1:27" ht="82.5">
      <c r="A13" s="8">
        <v>9</v>
      </c>
      <c r="B13" s="1" t="s">
        <v>265</v>
      </c>
      <c r="C13" s="8" t="s">
        <v>266</v>
      </c>
      <c r="D13" s="2" t="s">
        <v>267</v>
      </c>
      <c r="E13" s="1" t="s">
        <v>268</v>
      </c>
      <c r="F13" s="94">
        <v>4885</v>
      </c>
      <c r="G13" s="94">
        <f t="shared" si="0"/>
        <v>0</v>
      </c>
      <c r="H13" s="94">
        <f t="shared" si="1"/>
        <v>0</v>
      </c>
      <c r="I13" s="95">
        <f t="shared" si="2"/>
        <v>4885</v>
      </c>
      <c r="J13" s="38" t="s">
        <v>269</v>
      </c>
      <c r="K13" s="69"/>
      <c r="L13" s="1" t="s">
        <v>270</v>
      </c>
      <c r="M13" s="26" t="s">
        <v>234</v>
      </c>
      <c r="N13" s="26"/>
      <c r="O13" s="53"/>
      <c r="P13" s="36">
        <v>0</v>
      </c>
      <c r="Q13" s="36"/>
      <c r="R13" s="36"/>
      <c r="S13" s="36"/>
      <c r="T13" s="36"/>
      <c r="U13" s="36"/>
      <c r="V13" s="36"/>
      <c r="W13" s="36"/>
      <c r="X13" s="36"/>
      <c r="Y13" s="36"/>
      <c r="Z13" s="36"/>
      <c r="AA13" s="36"/>
    </row>
    <row r="14" spans="1:27" ht="49.5">
      <c r="A14" s="8">
        <v>10</v>
      </c>
      <c r="B14" s="1" t="s">
        <v>271</v>
      </c>
      <c r="C14" s="8" t="s">
        <v>272</v>
      </c>
      <c r="D14" s="12" t="s">
        <v>273</v>
      </c>
      <c r="E14" s="1" t="s">
        <v>274</v>
      </c>
      <c r="F14" s="94">
        <v>10273</v>
      </c>
      <c r="G14" s="94">
        <f t="shared" si="0"/>
        <v>0</v>
      </c>
      <c r="H14" s="94">
        <f t="shared" si="1"/>
        <v>0</v>
      </c>
      <c r="I14" s="95">
        <f t="shared" si="2"/>
        <v>10273</v>
      </c>
      <c r="J14" s="38" t="s">
        <v>232</v>
      </c>
      <c r="K14" s="69"/>
      <c r="L14" s="1" t="s">
        <v>275</v>
      </c>
      <c r="M14" s="26" t="s">
        <v>234</v>
      </c>
      <c r="N14" s="26"/>
      <c r="O14" s="53"/>
      <c r="P14" s="36">
        <v>0</v>
      </c>
      <c r="Q14" s="36"/>
      <c r="R14" s="36"/>
      <c r="S14" s="36"/>
      <c r="T14" s="36"/>
      <c r="U14" s="36"/>
      <c r="V14" s="36"/>
      <c r="W14" s="36"/>
      <c r="X14" s="36"/>
      <c r="Y14" s="36"/>
      <c r="Z14" s="36"/>
      <c r="AA14" s="36"/>
    </row>
    <row r="15" spans="1:27" ht="66">
      <c r="A15" s="8">
        <v>11</v>
      </c>
      <c r="B15" s="1" t="s">
        <v>276</v>
      </c>
      <c r="C15" s="8" t="s">
        <v>277</v>
      </c>
      <c r="D15" s="2" t="s">
        <v>278</v>
      </c>
      <c r="E15" s="1" t="s">
        <v>279</v>
      </c>
      <c r="F15" s="94">
        <v>93600</v>
      </c>
      <c r="G15" s="94">
        <f t="shared" si="0"/>
        <v>0</v>
      </c>
      <c r="H15" s="94">
        <f t="shared" si="1"/>
        <v>91800</v>
      </c>
      <c r="I15" s="95">
        <f t="shared" si="2"/>
        <v>1800</v>
      </c>
      <c r="J15" s="38" t="s">
        <v>232</v>
      </c>
      <c r="K15" s="69"/>
      <c r="L15" s="1" t="s">
        <v>280</v>
      </c>
      <c r="M15" s="26" t="s">
        <v>234</v>
      </c>
      <c r="N15" s="26"/>
      <c r="O15" s="53" t="s">
        <v>281</v>
      </c>
      <c r="P15" s="36">
        <v>91800</v>
      </c>
      <c r="Q15" s="36"/>
      <c r="R15" s="36"/>
      <c r="S15" s="36"/>
      <c r="T15" s="36"/>
      <c r="U15" s="36"/>
      <c r="V15" s="36"/>
      <c r="W15" s="36"/>
      <c r="X15" s="36"/>
      <c r="Y15" s="36"/>
      <c r="Z15" s="36"/>
      <c r="AA15" s="36"/>
    </row>
    <row r="16" spans="1:27" ht="82.5">
      <c r="A16" s="8">
        <v>12</v>
      </c>
      <c r="B16" s="1" t="s">
        <v>282</v>
      </c>
      <c r="C16" s="8" t="s">
        <v>27</v>
      </c>
      <c r="D16" s="2" t="s">
        <v>283</v>
      </c>
      <c r="E16" s="1" t="s">
        <v>284</v>
      </c>
      <c r="F16" s="94">
        <v>1788</v>
      </c>
      <c r="G16" s="94">
        <f t="shared" si="0"/>
        <v>0</v>
      </c>
      <c r="H16" s="94">
        <f t="shared" si="1"/>
        <v>1756</v>
      </c>
      <c r="I16" s="95">
        <f t="shared" si="2"/>
        <v>32</v>
      </c>
      <c r="J16" s="38" t="s">
        <v>232</v>
      </c>
      <c r="K16" s="69"/>
      <c r="L16" s="1" t="s">
        <v>285</v>
      </c>
      <c r="M16" s="26" t="s">
        <v>234</v>
      </c>
      <c r="N16" s="26"/>
      <c r="O16" s="53" t="s">
        <v>281</v>
      </c>
      <c r="P16" s="36">
        <v>1756</v>
      </c>
      <c r="Q16" s="36"/>
      <c r="R16" s="36"/>
      <c r="S16" s="36"/>
      <c r="T16" s="36"/>
      <c r="U16" s="36"/>
      <c r="V16" s="36"/>
      <c r="W16" s="36"/>
      <c r="X16" s="36"/>
      <c r="Y16" s="36"/>
      <c r="Z16" s="36"/>
      <c r="AA16" s="36"/>
    </row>
    <row r="17" spans="1:27" ht="82.5">
      <c r="A17" s="8">
        <v>13</v>
      </c>
      <c r="B17" s="1" t="s">
        <v>282</v>
      </c>
      <c r="C17" s="8" t="s">
        <v>28</v>
      </c>
      <c r="D17" s="2" t="s">
        <v>286</v>
      </c>
      <c r="E17" s="1" t="s">
        <v>287</v>
      </c>
      <c r="F17" s="94">
        <v>28703</v>
      </c>
      <c r="G17" s="94">
        <f t="shared" si="0"/>
        <v>7065</v>
      </c>
      <c r="H17" s="94">
        <f t="shared" si="1"/>
        <v>7065</v>
      </c>
      <c r="I17" s="95">
        <f t="shared" si="2"/>
        <v>21638</v>
      </c>
      <c r="J17" s="38" t="s">
        <v>232</v>
      </c>
      <c r="K17" s="69"/>
      <c r="L17" s="1" t="s">
        <v>288</v>
      </c>
      <c r="M17" s="26" t="s">
        <v>234</v>
      </c>
      <c r="N17" s="26"/>
      <c r="O17" s="53"/>
      <c r="P17" s="36">
        <v>0</v>
      </c>
      <c r="Q17" s="36"/>
      <c r="R17" s="36">
        <v>7065</v>
      </c>
      <c r="S17" s="36"/>
      <c r="T17" s="36"/>
      <c r="U17" s="36"/>
      <c r="V17" s="36"/>
      <c r="W17" s="36"/>
      <c r="X17" s="36"/>
      <c r="Y17" s="36"/>
      <c r="Z17" s="36"/>
      <c r="AA17" s="36"/>
    </row>
    <row r="18" spans="1:27" ht="82.5">
      <c r="A18" s="8">
        <v>14</v>
      </c>
      <c r="B18" s="1" t="s">
        <v>282</v>
      </c>
      <c r="C18" s="8" t="s">
        <v>289</v>
      </c>
      <c r="D18" s="2" t="s">
        <v>290</v>
      </c>
      <c r="E18" s="1" t="s">
        <v>291</v>
      </c>
      <c r="F18" s="94">
        <f>20000+33000</f>
        <v>53000</v>
      </c>
      <c r="G18" s="94">
        <f t="shared" si="0"/>
        <v>2038</v>
      </c>
      <c r="H18" s="94">
        <f t="shared" si="1"/>
        <v>2038</v>
      </c>
      <c r="I18" s="95">
        <f t="shared" si="2"/>
        <v>50962</v>
      </c>
      <c r="J18" s="38" t="s">
        <v>232</v>
      </c>
      <c r="K18" s="69"/>
      <c r="L18" s="1" t="s">
        <v>292</v>
      </c>
      <c r="M18" s="26" t="s">
        <v>234</v>
      </c>
      <c r="N18" s="26"/>
      <c r="O18" s="53"/>
      <c r="P18" s="36">
        <v>0</v>
      </c>
      <c r="Q18" s="36"/>
      <c r="R18" s="36">
        <v>2038</v>
      </c>
      <c r="S18" s="36"/>
      <c r="T18" s="36"/>
      <c r="U18" s="36"/>
      <c r="V18" s="36"/>
      <c r="W18" s="36"/>
      <c r="X18" s="36"/>
      <c r="Y18" s="36"/>
      <c r="Z18" s="36"/>
      <c r="AA18" s="36"/>
    </row>
    <row r="19" spans="1:27" ht="82.5">
      <c r="A19" s="8">
        <v>15</v>
      </c>
      <c r="B19" s="1" t="s">
        <v>293</v>
      </c>
      <c r="C19" s="8" t="s">
        <v>294</v>
      </c>
      <c r="D19" s="11" t="s">
        <v>295</v>
      </c>
      <c r="E19" s="1" t="s">
        <v>296</v>
      </c>
      <c r="F19" s="94">
        <v>120000</v>
      </c>
      <c r="G19" s="94">
        <f t="shared" si="0"/>
        <v>0</v>
      </c>
      <c r="H19" s="94">
        <f t="shared" si="1"/>
        <v>0</v>
      </c>
      <c r="I19" s="95">
        <f t="shared" si="2"/>
        <v>120000</v>
      </c>
      <c r="J19" s="38" t="s">
        <v>232</v>
      </c>
      <c r="K19" s="69"/>
      <c r="L19" s="1" t="s">
        <v>297</v>
      </c>
      <c r="M19" s="26" t="s">
        <v>234</v>
      </c>
      <c r="N19" s="26"/>
      <c r="O19" s="53"/>
      <c r="P19" s="36">
        <v>0</v>
      </c>
      <c r="Q19" s="36"/>
      <c r="R19" s="36"/>
      <c r="S19" s="36"/>
      <c r="T19" s="36"/>
      <c r="U19" s="36"/>
      <c r="V19" s="36"/>
      <c r="W19" s="36"/>
      <c r="X19" s="36"/>
      <c r="Y19" s="36"/>
      <c r="Z19" s="36"/>
      <c r="AA19" s="36"/>
    </row>
    <row r="20" spans="1:27" ht="66">
      <c r="A20" s="8">
        <v>16</v>
      </c>
      <c r="B20" s="1" t="s">
        <v>229</v>
      </c>
      <c r="C20" s="8" t="s">
        <v>298</v>
      </c>
      <c r="D20" s="11" t="s">
        <v>13</v>
      </c>
      <c r="E20" s="1" t="s">
        <v>299</v>
      </c>
      <c r="F20" s="94">
        <v>363151</v>
      </c>
      <c r="G20" s="94">
        <f t="shared" si="0"/>
        <v>8806</v>
      </c>
      <c r="H20" s="94">
        <f t="shared" si="1"/>
        <v>19356</v>
      </c>
      <c r="I20" s="95">
        <f t="shared" si="2"/>
        <v>343795</v>
      </c>
      <c r="J20" s="38" t="s">
        <v>232</v>
      </c>
      <c r="K20" s="69"/>
      <c r="L20" s="1" t="s">
        <v>300</v>
      </c>
      <c r="M20" s="26" t="s">
        <v>234</v>
      </c>
      <c r="N20" s="63"/>
      <c r="O20" s="73" t="s">
        <v>301</v>
      </c>
      <c r="P20" s="36">
        <v>10550</v>
      </c>
      <c r="Q20" s="36"/>
      <c r="R20" s="36">
        <v>8806</v>
      </c>
      <c r="S20" s="36"/>
      <c r="T20" s="36"/>
      <c r="U20" s="36"/>
      <c r="V20" s="36"/>
      <c r="W20" s="36"/>
      <c r="X20" s="36"/>
      <c r="Y20" s="36"/>
      <c r="Z20" s="36"/>
      <c r="AA20" s="36"/>
    </row>
    <row r="21" spans="1:27" ht="49.5">
      <c r="A21" s="8">
        <v>17</v>
      </c>
      <c r="B21" s="1" t="s">
        <v>302</v>
      </c>
      <c r="C21" s="8" t="s">
        <v>303</v>
      </c>
      <c r="D21" s="11" t="s">
        <v>304</v>
      </c>
      <c r="E21" s="1" t="s">
        <v>305</v>
      </c>
      <c r="F21" s="94">
        <v>10000</v>
      </c>
      <c r="G21" s="94">
        <f t="shared" si="0"/>
        <v>0</v>
      </c>
      <c r="H21" s="94">
        <f t="shared" si="1"/>
        <v>10000</v>
      </c>
      <c r="I21" s="95">
        <f t="shared" si="2"/>
        <v>0</v>
      </c>
      <c r="J21" s="38" t="s">
        <v>232</v>
      </c>
      <c r="K21" s="69"/>
      <c r="L21" s="1" t="s">
        <v>306</v>
      </c>
      <c r="M21" s="26" t="s">
        <v>307</v>
      </c>
      <c r="N21" s="74" t="s">
        <v>308</v>
      </c>
      <c r="O21" s="53"/>
      <c r="P21" s="36">
        <v>0</v>
      </c>
      <c r="Q21" s="36">
        <v>10000</v>
      </c>
      <c r="R21" s="36"/>
      <c r="S21" s="36"/>
      <c r="T21" s="36"/>
      <c r="U21" s="36"/>
      <c r="V21" s="36"/>
      <c r="W21" s="36"/>
      <c r="X21" s="36"/>
      <c r="Y21" s="36"/>
      <c r="Z21" s="36"/>
      <c r="AA21" s="36"/>
    </row>
    <row r="22" spans="1:27" ht="148.5">
      <c r="A22" s="8">
        <v>18</v>
      </c>
      <c r="B22" s="1" t="s">
        <v>309</v>
      </c>
      <c r="C22" s="8" t="s">
        <v>310</v>
      </c>
      <c r="D22" s="11" t="s">
        <v>311</v>
      </c>
      <c r="E22" s="1" t="s">
        <v>312</v>
      </c>
      <c r="F22" s="94">
        <v>121</v>
      </c>
      <c r="G22" s="94">
        <f>R22</f>
        <v>121</v>
      </c>
      <c r="H22" s="94">
        <f>SUM(P22:R22)</f>
        <v>121</v>
      </c>
      <c r="I22" s="95">
        <f t="shared" si="2"/>
        <v>0</v>
      </c>
      <c r="J22" s="38" t="s">
        <v>232</v>
      </c>
      <c r="K22" s="69">
        <v>43550</v>
      </c>
      <c r="L22" s="1" t="s">
        <v>313</v>
      </c>
      <c r="M22" s="26" t="s">
        <v>248</v>
      </c>
      <c r="N22" s="26" t="s">
        <v>314</v>
      </c>
      <c r="O22" s="53"/>
      <c r="P22" s="36"/>
      <c r="Q22" s="36"/>
      <c r="R22" s="36">
        <v>121</v>
      </c>
      <c r="S22" s="36"/>
      <c r="T22" s="36"/>
      <c r="U22" s="36"/>
      <c r="V22" s="36"/>
      <c r="W22" s="36"/>
      <c r="X22" s="36"/>
      <c r="Y22" s="36"/>
      <c r="Z22" s="36"/>
      <c r="AA22" s="36"/>
    </row>
    <row r="23" spans="1:27" ht="66">
      <c r="A23" s="8">
        <v>19</v>
      </c>
      <c r="B23" s="1" t="s">
        <v>315</v>
      </c>
      <c r="C23" s="8" t="s">
        <v>316</v>
      </c>
      <c r="D23" s="11" t="s">
        <v>317</v>
      </c>
      <c r="E23" s="1" t="s">
        <v>318</v>
      </c>
      <c r="F23" s="94">
        <v>10800</v>
      </c>
      <c r="G23" s="94">
        <f>R23</f>
        <v>0</v>
      </c>
      <c r="H23" s="94">
        <f>SUM(P23:R23)</f>
        <v>0</v>
      </c>
      <c r="I23" s="95">
        <f>F23-H23</f>
        <v>10800</v>
      </c>
      <c r="J23" s="38" t="s">
        <v>319</v>
      </c>
      <c r="K23" s="69"/>
      <c r="L23" s="1"/>
      <c r="M23" s="26" t="s">
        <v>320</v>
      </c>
      <c r="N23" s="26"/>
      <c r="O23" s="53"/>
      <c r="P23" s="36"/>
      <c r="Q23" s="36"/>
      <c r="R23" s="36"/>
      <c r="S23" s="36"/>
      <c r="T23" s="36"/>
      <c r="U23" s="36"/>
      <c r="V23" s="36"/>
      <c r="W23" s="36"/>
      <c r="X23" s="36"/>
      <c r="Y23" s="36"/>
      <c r="Z23" s="36"/>
      <c r="AA23" s="36"/>
    </row>
    <row r="24" spans="1:32" ht="82.5">
      <c r="A24" s="8">
        <v>20</v>
      </c>
      <c r="B24" s="1" t="s">
        <v>321</v>
      </c>
      <c r="C24" s="8" t="s">
        <v>322</v>
      </c>
      <c r="D24" s="11" t="s">
        <v>323</v>
      </c>
      <c r="E24" s="1" t="s">
        <v>318</v>
      </c>
      <c r="F24" s="94">
        <f>76558+AC24+AD24+AE24+AF24</f>
        <v>1028430</v>
      </c>
      <c r="G24" s="94">
        <f t="shared" si="0"/>
        <v>235848</v>
      </c>
      <c r="H24" s="94">
        <f t="shared" si="1"/>
        <v>745823</v>
      </c>
      <c r="I24" s="95">
        <f t="shared" si="2"/>
        <v>282607</v>
      </c>
      <c r="J24" s="38" t="s">
        <v>319</v>
      </c>
      <c r="K24" s="69"/>
      <c r="L24" s="1" t="s">
        <v>324</v>
      </c>
      <c r="M24" s="26" t="s">
        <v>320</v>
      </c>
      <c r="N24" s="26"/>
      <c r="O24" s="53"/>
      <c r="P24" s="36">
        <v>274127</v>
      </c>
      <c r="Q24" s="36">
        <v>235848</v>
      </c>
      <c r="R24" s="36">
        <f>197569+38279</f>
        <v>235848</v>
      </c>
      <c r="S24" s="36"/>
      <c r="T24" s="36"/>
      <c r="U24" s="36"/>
      <c r="V24" s="36"/>
      <c r="W24" s="36"/>
      <c r="X24" s="36"/>
      <c r="Y24" s="36"/>
      <c r="Z24" s="36"/>
      <c r="AA24" s="36"/>
      <c r="AB24" s="82">
        <v>274127</v>
      </c>
      <c r="AC24" s="83">
        <v>235848</v>
      </c>
      <c r="AD24" s="83">
        <v>235848</v>
      </c>
      <c r="AE24" s="83">
        <v>235848</v>
      </c>
      <c r="AF24" s="83">
        <v>244328</v>
      </c>
    </row>
    <row r="25" spans="1:31" ht="82.5">
      <c r="A25" s="8">
        <v>21</v>
      </c>
      <c r="B25" s="1" t="s">
        <v>321</v>
      </c>
      <c r="C25" s="8" t="s">
        <v>221</v>
      </c>
      <c r="D25" s="11" t="s">
        <v>325</v>
      </c>
      <c r="E25" s="1" t="s">
        <v>318</v>
      </c>
      <c r="F25" s="94">
        <v>618440</v>
      </c>
      <c r="G25" s="94">
        <f>R25</f>
        <v>0</v>
      </c>
      <c r="H25" s="94">
        <f>SUM(P25:R25)</f>
        <v>0</v>
      </c>
      <c r="I25" s="95">
        <f>F25-H25</f>
        <v>618440</v>
      </c>
      <c r="J25" s="38" t="s">
        <v>319</v>
      </c>
      <c r="K25" s="69"/>
      <c r="L25" s="1"/>
      <c r="M25" s="26" t="s">
        <v>320</v>
      </c>
      <c r="N25" s="26"/>
      <c r="O25" s="53"/>
      <c r="P25" s="36"/>
      <c r="Q25" s="36"/>
      <c r="R25" s="36"/>
      <c r="S25" s="36"/>
      <c r="T25" s="36"/>
      <c r="U25" s="36"/>
      <c r="V25" s="36"/>
      <c r="W25" s="36"/>
      <c r="X25" s="36"/>
      <c r="Y25" s="36"/>
      <c r="Z25" s="36"/>
      <c r="AA25" s="36"/>
      <c r="AB25" s="82"/>
      <c r="AC25" s="83"/>
      <c r="AD25" s="83"/>
      <c r="AE25" s="84"/>
    </row>
    <row r="26" spans="1:30" ht="66">
      <c r="A26" s="8">
        <v>22</v>
      </c>
      <c r="B26" s="1" t="s">
        <v>326</v>
      </c>
      <c r="C26" s="8" t="s">
        <v>327</v>
      </c>
      <c r="D26" s="11" t="s">
        <v>328</v>
      </c>
      <c r="E26" s="1" t="s">
        <v>329</v>
      </c>
      <c r="F26" s="94">
        <f>SUM(AB26:AD26)</f>
        <v>300000</v>
      </c>
      <c r="G26" s="94">
        <f t="shared" si="0"/>
        <v>210343</v>
      </c>
      <c r="H26" s="94">
        <f t="shared" si="1"/>
        <v>210343</v>
      </c>
      <c r="I26" s="95">
        <f t="shared" si="2"/>
        <v>89657</v>
      </c>
      <c r="J26" s="38" t="s">
        <v>319</v>
      </c>
      <c r="K26" s="69"/>
      <c r="L26" s="1"/>
      <c r="M26" s="26" t="s">
        <v>320</v>
      </c>
      <c r="N26" s="26"/>
      <c r="O26" s="53"/>
      <c r="P26" s="36">
        <v>0</v>
      </c>
      <c r="Q26" s="36"/>
      <c r="R26" s="36">
        <v>210343</v>
      </c>
      <c r="S26" s="36"/>
      <c r="T26" s="36"/>
      <c r="U26" s="36"/>
      <c r="V26" s="36"/>
      <c r="W26" s="36"/>
      <c r="X26" s="36"/>
      <c r="Y26" s="36"/>
      <c r="Z26" s="36"/>
      <c r="AA26" s="36"/>
      <c r="AB26" s="85"/>
      <c r="AC26" s="83">
        <v>300000</v>
      </c>
      <c r="AD26" s="4"/>
    </row>
    <row r="27" spans="1:30" ht="82.5">
      <c r="A27" s="8">
        <v>23</v>
      </c>
      <c r="B27" s="1" t="s">
        <v>330</v>
      </c>
      <c r="C27" s="8" t="s">
        <v>331</v>
      </c>
      <c r="D27" s="11" t="s">
        <v>332</v>
      </c>
      <c r="E27" s="1" t="s">
        <v>333</v>
      </c>
      <c r="F27" s="94">
        <f>SUM(AB27:AD27)</f>
        <v>249375</v>
      </c>
      <c r="G27" s="94">
        <f t="shared" si="0"/>
        <v>0</v>
      </c>
      <c r="H27" s="94">
        <f t="shared" si="1"/>
        <v>249375</v>
      </c>
      <c r="I27" s="95">
        <f t="shared" si="2"/>
        <v>0</v>
      </c>
      <c r="J27" s="38" t="s">
        <v>319</v>
      </c>
      <c r="K27" s="69"/>
      <c r="L27" s="1" t="s">
        <v>334</v>
      </c>
      <c r="M27" s="26" t="s">
        <v>320</v>
      </c>
      <c r="N27" s="26" t="s">
        <v>335</v>
      </c>
      <c r="O27" s="53"/>
      <c r="P27" s="36">
        <v>249375</v>
      </c>
      <c r="Q27" s="36"/>
      <c r="R27" s="36"/>
      <c r="S27" s="36"/>
      <c r="T27" s="36"/>
      <c r="U27" s="36"/>
      <c r="V27" s="36"/>
      <c r="W27" s="36"/>
      <c r="X27" s="36"/>
      <c r="Y27" s="36"/>
      <c r="Z27" s="36"/>
      <c r="AA27" s="36"/>
      <c r="AB27" s="34">
        <v>249375</v>
      </c>
      <c r="AC27" s="4"/>
      <c r="AD27" s="4"/>
    </row>
    <row r="28" spans="1:30" ht="82.5">
      <c r="A28" s="8">
        <v>24</v>
      </c>
      <c r="B28" s="1" t="s">
        <v>432</v>
      </c>
      <c r="C28" s="8" t="s">
        <v>336</v>
      </c>
      <c r="D28" s="11" t="s">
        <v>337</v>
      </c>
      <c r="E28" s="1" t="s">
        <v>338</v>
      </c>
      <c r="F28" s="94">
        <v>34344</v>
      </c>
      <c r="G28" s="94">
        <f>R28</f>
        <v>0</v>
      </c>
      <c r="H28" s="94">
        <f>SUM(P28:R28)</f>
        <v>0</v>
      </c>
      <c r="I28" s="95">
        <f>F28-H28</f>
        <v>34344</v>
      </c>
      <c r="J28" s="38" t="s">
        <v>433</v>
      </c>
      <c r="K28" s="69"/>
      <c r="L28" s="1"/>
      <c r="M28" s="26" t="s">
        <v>339</v>
      </c>
      <c r="N28" s="26"/>
      <c r="O28" s="53"/>
      <c r="P28" s="36"/>
      <c r="Q28" s="36"/>
      <c r="R28" s="36"/>
      <c r="S28" s="36"/>
      <c r="T28" s="36"/>
      <c r="U28" s="36"/>
      <c r="V28" s="36"/>
      <c r="W28" s="36"/>
      <c r="X28" s="36"/>
      <c r="Y28" s="36"/>
      <c r="Z28" s="36"/>
      <c r="AA28" s="36"/>
      <c r="AB28" s="68"/>
      <c r="AC28" s="86"/>
      <c r="AD28" s="86"/>
    </row>
    <row r="29" spans="1:30" ht="99">
      <c r="A29" s="8">
        <v>25</v>
      </c>
      <c r="B29" s="1" t="s">
        <v>340</v>
      </c>
      <c r="C29" s="8" t="s">
        <v>341</v>
      </c>
      <c r="D29" s="11" t="s">
        <v>342</v>
      </c>
      <c r="E29" s="1" t="s">
        <v>343</v>
      </c>
      <c r="F29" s="94">
        <v>16800</v>
      </c>
      <c r="G29" s="94">
        <f>R29</f>
        <v>16800</v>
      </c>
      <c r="H29" s="94">
        <f>SUM(P29:R29)</f>
        <v>16800</v>
      </c>
      <c r="I29" s="95">
        <f>F29-H29</f>
        <v>0</v>
      </c>
      <c r="J29" s="38" t="s">
        <v>344</v>
      </c>
      <c r="K29" s="69">
        <v>43538</v>
      </c>
      <c r="L29" s="1"/>
      <c r="M29" s="26" t="s">
        <v>345</v>
      </c>
      <c r="N29" s="26" t="s">
        <v>346</v>
      </c>
      <c r="O29" s="53"/>
      <c r="P29" s="36"/>
      <c r="Q29" s="36"/>
      <c r="R29" s="36">
        <v>16800</v>
      </c>
      <c r="S29" s="36"/>
      <c r="T29" s="36"/>
      <c r="U29" s="36"/>
      <c r="V29" s="36"/>
      <c r="W29" s="36"/>
      <c r="X29" s="36"/>
      <c r="Y29" s="36"/>
      <c r="Z29" s="36"/>
      <c r="AA29" s="36"/>
      <c r="AB29" s="68"/>
      <c r="AC29" s="86"/>
      <c r="AD29" s="86"/>
    </row>
    <row r="30" spans="1:27" ht="148.5">
      <c r="A30" s="8">
        <v>26</v>
      </c>
      <c r="B30" s="1" t="s">
        <v>347</v>
      </c>
      <c r="C30" s="8" t="s">
        <v>348</v>
      </c>
      <c r="D30" s="1" t="s">
        <v>349</v>
      </c>
      <c r="E30" s="1" t="s">
        <v>350</v>
      </c>
      <c r="F30" s="94">
        <v>3681871</v>
      </c>
      <c r="G30" s="94">
        <f t="shared" si="0"/>
        <v>25079</v>
      </c>
      <c r="H30" s="94">
        <f t="shared" si="1"/>
        <v>62201</v>
      </c>
      <c r="I30" s="95">
        <f t="shared" si="2"/>
        <v>3619670</v>
      </c>
      <c r="J30" s="38">
        <v>1071231</v>
      </c>
      <c r="K30" s="69"/>
      <c r="L30" s="1" t="s">
        <v>351</v>
      </c>
      <c r="M30" s="26" t="s">
        <v>339</v>
      </c>
      <c r="N30" s="26"/>
      <c r="O30" s="53" t="s">
        <v>352</v>
      </c>
      <c r="P30" s="36">
        <v>37122</v>
      </c>
      <c r="Q30" s="36"/>
      <c r="R30" s="36">
        <v>25079</v>
      </c>
      <c r="S30" s="36"/>
      <c r="T30" s="36"/>
      <c r="U30" s="36"/>
      <c r="V30" s="36"/>
      <c r="W30" s="36"/>
      <c r="X30" s="36"/>
      <c r="Y30" s="36"/>
      <c r="Z30" s="36"/>
      <c r="AA30" s="36"/>
    </row>
    <row r="31" spans="1:27" ht="99">
      <c r="A31" s="8">
        <v>27</v>
      </c>
      <c r="B31" s="1" t="s">
        <v>353</v>
      </c>
      <c r="C31" s="8" t="s">
        <v>32</v>
      </c>
      <c r="D31" s="1" t="s">
        <v>354</v>
      </c>
      <c r="E31" s="1" t="s">
        <v>355</v>
      </c>
      <c r="F31" s="94">
        <v>4600</v>
      </c>
      <c r="G31" s="94">
        <f t="shared" si="0"/>
        <v>0</v>
      </c>
      <c r="H31" s="94">
        <f t="shared" si="1"/>
        <v>4600</v>
      </c>
      <c r="I31" s="95">
        <f t="shared" si="2"/>
        <v>0</v>
      </c>
      <c r="J31" s="38">
        <v>1071231</v>
      </c>
      <c r="K31" s="69"/>
      <c r="L31" s="1" t="s">
        <v>356</v>
      </c>
      <c r="M31" s="26" t="s">
        <v>357</v>
      </c>
      <c r="N31" s="26"/>
      <c r="O31" s="53"/>
      <c r="P31" s="36">
        <v>0</v>
      </c>
      <c r="Q31" s="36">
        <v>4600</v>
      </c>
      <c r="R31" s="36"/>
      <c r="S31" s="36"/>
      <c r="T31" s="36"/>
      <c r="U31" s="36"/>
      <c r="V31" s="36"/>
      <c r="W31" s="36"/>
      <c r="X31" s="36"/>
      <c r="Y31" s="36"/>
      <c r="Z31" s="36"/>
      <c r="AA31" s="36"/>
    </row>
    <row r="32" spans="1:27" ht="99">
      <c r="A32" s="8">
        <v>28</v>
      </c>
      <c r="B32" s="1" t="s">
        <v>358</v>
      </c>
      <c r="C32" s="8" t="s">
        <v>359</v>
      </c>
      <c r="D32" s="1" t="s">
        <v>360</v>
      </c>
      <c r="E32" s="1" t="s">
        <v>361</v>
      </c>
      <c r="F32" s="94">
        <v>69968</v>
      </c>
      <c r="G32" s="94">
        <f t="shared" si="0"/>
        <v>0</v>
      </c>
      <c r="H32" s="94">
        <f t="shared" si="1"/>
        <v>69968</v>
      </c>
      <c r="I32" s="95">
        <f t="shared" si="2"/>
        <v>0</v>
      </c>
      <c r="J32" s="38">
        <v>1071231</v>
      </c>
      <c r="K32" s="69"/>
      <c r="L32" s="1" t="s">
        <v>362</v>
      </c>
      <c r="M32" s="26" t="s">
        <v>363</v>
      </c>
      <c r="N32" s="26"/>
      <c r="O32" s="53"/>
      <c r="P32" s="36">
        <v>69968</v>
      </c>
      <c r="Q32" s="36"/>
      <c r="R32" s="36"/>
      <c r="S32" s="36"/>
      <c r="T32" s="36"/>
      <c r="U32" s="36"/>
      <c r="V32" s="36"/>
      <c r="W32" s="36"/>
      <c r="X32" s="36"/>
      <c r="Y32" s="36"/>
      <c r="Z32" s="36"/>
      <c r="AA32" s="36"/>
    </row>
    <row r="33" spans="1:27" ht="99">
      <c r="A33" s="8">
        <v>29</v>
      </c>
      <c r="B33" s="1" t="s">
        <v>364</v>
      </c>
      <c r="C33" s="8" t="s">
        <v>365</v>
      </c>
      <c r="D33" s="1" t="s">
        <v>366</v>
      </c>
      <c r="E33" s="1" t="s">
        <v>367</v>
      </c>
      <c r="F33" s="94">
        <v>7000</v>
      </c>
      <c r="G33" s="94">
        <f>R33</f>
        <v>0</v>
      </c>
      <c r="H33" s="94">
        <f>SUM(P33:R33)</f>
        <v>0</v>
      </c>
      <c r="I33" s="95">
        <f>F33-H33</f>
        <v>7000</v>
      </c>
      <c r="J33" s="38">
        <v>10802</v>
      </c>
      <c r="K33" s="69"/>
      <c r="L33" s="1"/>
      <c r="M33" s="26" t="s">
        <v>368</v>
      </c>
      <c r="N33" s="26"/>
      <c r="O33" s="53"/>
      <c r="P33" s="36"/>
      <c r="Q33" s="36"/>
      <c r="R33" s="36"/>
      <c r="S33" s="36"/>
      <c r="T33" s="36"/>
      <c r="U33" s="36"/>
      <c r="V33" s="36"/>
      <c r="W33" s="36"/>
      <c r="X33" s="36"/>
      <c r="Y33" s="36"/>
      <c r="Z33" s="36"/>
      <c r="AA33" s="36"/>
    </row>
    <row r="34" spans="1:27" ht="82.5">
      <c r="A34" s="8">
        <v>30</v>
      </c>
      <c r="B34" s="1" t="s">
        <v>369</v>
      </c>
      <c r="C34" s="8" t="s">
        <v>370</v>
      </c>
      <c r="D34" s="1" t="s">
        <v>371</v>
      </c>
      <c r="E34" s="1" t="s">
        <v>372</v>
      </c>
      <c r="F34" s="94">
        <v>93683</v>
      </c>
      <c r="G34" s="94">
        <f>R34</f>
        <v>0</v>
      </c>
      <c r="H34" s="94">
        <f>SUM(P34:R34)</f>
        <v>0</v>
      </c>
      <c r="I34" s="95">
        <f>F34-H34</f>
        <v>93683</v>
      </c>
      <c r="J34" s="38" t="s">
        <v>373</v>
      </c>
      <c r="K34" s="69"/>
      <c r="L34" s="1"/>
      <c r="M34" s="26" t="s">
        <v>357</v>
      </c>
      <c r="N34" s="26"/>
      <c r="O34" s="53"/>
      <c r="P34" s="36"/>
      <c r="Q34" s="36"/>
      <c r="R34" s="36"/>
      <c r="S34" s="36"/>
      <c r="T34" s="36"/>
      <c r="U34" s="36"/>
      <c r="V34" s="36"/>
      <c r="W34" s="36"/>
      <c r="X34" s="36"/>
      <c r="Y34" s="36"/>
      <c r="Z34" s="36"/>
      <c r="AA34" s="36"/>
    </row>
    <row r="35" spans="1:27" ht="82.5">
      <c r="A35" s="8">
        <v>31</v>
      </c>
      <c r="B35" s="1" t="s">
        <v>374</v>
      </c>
      <c r="C35" s="8" t="s">
        <v>375</v>
      </c>
      <c r="D35" s="1" t="s">
        <v>376</v>
      </c>
      <c r="E35" s="1" t="s">
        <v>377</v>
      </c>
      <c r="F35" s="94">
        <v>4000</v>
      </c>
      <c r="G35" s="94">
        <f t="shared" si="0"/>
        <v>0</v>
      </c>
      <c r="H35" s="94">
        <f t="shared" si="1"/>
        <v>0</v>
      </c>
      <c r="I35" s="95">
        <f t="shared" si="2"/>
        <v>4000</v>
      </c>
      <c r="J35" s="67" t="s">
        <v>378</v>
      </c>
      <c r="K35" s="69"/>
      <c r="L35" s="1"/>
      <c r="M35" s="26" t="s">
        <v>379</v>
      </c>
      <c r="N35" s="26"/>
      <c r="O35" s="53"/>
      <c r="P35" s="36"/>
      <c r="Q35" s="36"/>
      <c r="R35" s="36"/>
      <c r="S35" s="36"/>
      <c r="T35" s="36"/>
      <c r="U35" s="36"/>
      <c r="V35" s="36"/>
      <c r="W35" s="36"/>
      <c r="X35" s="36"/>
      <c r="Y35" s="36"/>
      <c r="Z35" s="36"/>
      <c r="AA35" s="36"/>
    </row>
    <row r="36" spans="1:27" ht="99">
      <c r="A36" s="8">
        <v>32</v>
      </c>
      <c r="B36" s="3" t="s">
        <v>380</v>
      </c>
      <c r="C36" s="9" t="s">
        <v>381</v>
      </c>
      <c r="D36" s="4" t="s">
        <v>36</v>
      </c>
      <c r="E36" s="3" t="s">
        <v>382</v>
      </c>
      <c r="F36" s="94">
        <v>15000</v>
      </c>
      <c r="G36" s="94">
        <f t="shared" si="0"/>
        <v>0</v>
      </c>
      <c r="H36" s="94">
        <f t="shared" si="1"/>
        <v>15000</v>
      </c>
      <c r="I36" s="95">
        <f t="shared" si="2"/>
        <v>0</v>
      </c>
      <c r="J36" s="38">
        <v>1071231</v>
      </c>
      <c r="K36" s="69"/>
      <c r="L36" s="1" t="s">
        <v>383</v>
      </c>
      <c r="M36" s="26" t="s">
        <v>384</v>
      </c>
      <c r="N36" s="26"/>
      <c r="O36" s="53"/>
      <c r="P36" s="36">
        <v>15000</v>
      </c>
      <c r="Q36" s="36"/>
      <c r="R36" s="36"/>
      <c r="S36" s="36"/>
      <c r="T36" s="36"/>
      <c r="U36" s="36"/>
      <c r="V36" s="36"/>
      <c r="W36" s="36"/>
      <c r="X36" s="36"/>
      <c r="Y36" s="36"/>
      <c r="Z36" s="36"/>
      <c r="AA36" s="36"/>
    </row>
    <row r="37" spans="1:27" ht="66">
      <c r="A37" s="8">
        <v>33</v>
      </c>
      <c r="B37" s="3" t="s">
        <v>385</v>
      </c>
      <c r="C37" s="9" t="s">
        <v>386</v>
      </c>
      <c r="D37" s="1" t="s">
        <v>387</v>
      </c>
      <c r="E37" s="3" t="s">
        <v>388</v>
      </c>
      <c r="F37" s="94">
        <v>10000</v>
      </c>
      <c r="G37" s="94">
        <f t="shared" si="0"/>
        <v>0</v>
      </c>
      <c r="H37" s="94">
        <f t="shared" si="1"/>
        <v>10000</v>
      </c>
      <c r="I37" s="95">
        <f t="shared" si="2"/>
        <v>0</v>
      </c>
      <c r="J37" s="38">
        <v>1071231</v>
      </c>
      <c r="K37" s="69"/>
      <c r="L37" s="1" t="s">
        <v>389</v>
      </c>
      <c r="M37" s="26" t="s">
        <v>384</v>
      </c>
      <c r="N37" s="26"/>
      <c r="O37" s="53"/>
      <c r="P37" s="36">
        <v>10000</v>
      </c>
      <c r="Q37" s="36"/>
      <c r="R37" s="36"/>
      <c r="S37" s="36"/>
      <c r="T37" s="36"/>
      <c r="U37" s="36"/>
      <c r="V37" s="36"/>
      <c r="W37" s="36"/>
      <c r="X37" s="36"/>
      <c r="Y37" s="36"/>
      <c r="Z37" s="36"/>
      <c r="AA37" s="36"/>
    </row>
    <row r="38" spans="1:27" ht="99">
      <c r="A38" s="8">
        <v>34</v>
      </c>
      <c r="B38" s="3" t="s">
        <v>390</v>
      </c>
      <c r="C38" s="9" t="s">
        <v>391</v>
      </c>
      <c r="D38" s="3" t="s">
        <v>392</v>
      </c>
      <c r="E38" s="3" t="s">
        <v>393</v>
      </c>
      <c r="F38" s="94">
        <f>141536+900000</f>
        <v>1041536</v>
      </c>
      <c r="G38" s="94">
        <f t="shared" si="0"/>
        <v>42928</v>
      </c>
      <c r="H38" s="94">
        <f t="shared" si="1"/>
        <v>299535</v>
      </c>
      <c r="I38" s="95">
        <f t="shared" si="2"/>
        <v>742001</v>
      </c>
      <c r="J38" s="38" t="s">
        <v>232</v>
      </c>
      <c r="K38" s="69"/>
      <c r="L38" s="1" t="s">
        <v>394</v>
      </c>
      <c r="M38" s="26" t="s">
        <v>395</v>
      </c>
      <c r="N38" s="26"/>
      <c r="O38" s="53" t="s">
        <v>396</v>
      </c>
      <c r="P38" s="36">
        <v>215677</v>
      </c>
      <c r="Q38" s="36">
        <v>40930</v>
      </c>
      <c r="R38" s="36">
        <v>42928</v>
      </c>
      <c r="S38" s="36"/>
      <c r="T38" s="36"/>
      <c r="U38" s="36"/>
      <c r="V38" s="36"/>
      <c r="W38" s="36"/>
      <c r="X38" s="36"/>
      <c r="Y38" s="36"/>
      <c r="Z38" s="36"/>
      <c r="AA38" s="36"/>
    </row>
    <row r="39" spans="1:27" ht="49.5">
      <c r="A39" s="8">
        <v>35</v>
      </c>
      <c r="B39" s="3" t="s">
        <v>397</v>
      </c>
      <c r="C39" s="87" t="s">
        <v>398</v>
      </c>
      <c r="D39" s="3" t="s">
        <v>399</v>
      </c>
      <c r="E39" s="3" t="s">
        <v>400</v>
      </c>
      <c r="F39" s="94">
        <v>3104</v>
      </c>
      <c r="G39" s="94">
        <f t="shared" si="0"/>
        <v>3104</v>
      </c>
      <c r="H39" s="94">
        <f t="shared" si="1"/>
        <v>3104</v>
      </c>
      <c r="I39" s="95">
        <f t="shared" si="2"/>
        <v>0</v>
      </c>
      <c r="J39" s="74" t="s">
        <v>401</v>
      </c>
      <c r="K39" s="69"/>
      <c r="L39" s="1"/>
      <c r="M39" s="69" t="s">
        <v>402</v>
      </c>
      <c r="N39" s="69" t="s">
        <v>403</v>
      </c>
      <c r="O39" s="53"/>
      <c r="P39" s="36"/>
      <c r="Q39" s="36"/>
      <c r="R39" s="36">
        <v>3104</v>
      </c>
      <c r="S39" s="36"/>
      <c r="T39" s="36"/>
      <c r="U39" s="36"/>
      <c r="V39" s="36"/>
      <c r="W39" s="36"/>
      <c r="X39" s="36"/>
      <c r="Y39" s="36"/>
      <c r="Z39" s="36"/>
      <c r="AA39" s="36"/>
    </row>
    <row r="40" spans="1:27" ht="99">
      <c r="A40" s="8">
        <v>36</v>
      </c>
      <c r="B40" s="3" t="s">
        <v>404</v>
      </c>
      <c r="C40" s="9" t="s">
        <v>405</v>
      </c>
      <c r="D40" s="3" t="s">
        <v>406</v>
      </c>
      <c r="E40" s="3" t="s">
        <v>407</v>
      </c>
      <c r="F40" s="94">
        <f>8883</f>
        <v>8883</v>
      </c>
      <c r="G40" s="94">
        <f t="shared" si="0"/>
        <v>669</v>
      </c>
      <c r="H40" s="94">
        <f t="shared" si="1"/>
        <v>8883</v>
      </c>
      <c r="I40" s="95">
        <f t="shared" si="2"/>
        <v>0</v>
      </c>
      <c r="J40" s="38" t="s">
        <v>408</v>
      </c>
      <c r="K40" s="69" t="s">
        <v>409</v>
      </c>
      <c r="L40" s="1"/>
      <c r="M40" s="26" t="s">
        <v>384</v>
      </c>
      <c r="N40" s="76" t="s">
        <v>410</v>
      </c>
      <c r="O40" s="53"/>
      <c r="P40" s="36"/>
      <c r="Q40" s="36">
        <v>8214</v>
      </c>
      <c r="R40" s="36">
        <v>669</v>
      </c>
      <c r="S40" s="36"/>
      <c r="T40" s="36"/>
      <c r="U40" s="36"/>
      <c r="V40" s="36"/>
      <c r="W40" s="36"/>
      <c r="X40" s="36"/>
      <c r="Y40" s="36"/>
      <c r="Z40" s="36"/>
      <c r="AA40" s="36"/>
    </row>
    <row r="41" spans="1:27" ht="66">
      <c r="A41" s="8">
        <v>37</v>
      </c>
      <c r="B41" s="3" t="s">
        <v>411</v>
      </c>
      <c r="C41" s="9" t="s">
        <v>405</v>
      </c>
      <c r="D41" s="3" t="s">
        <v>412</v>
      </c>
      <c r="E41" s="3" t="s">
        <v>413</v>
      </c>
      <c r="F41" s="94">
        <v>57915</v>
      </c>
      <c r="G41" s="94">
        <f>R41</f>
        <v>8667</v>
      </c>
      <c r="H41" s="94">
        <f>SUM(P41:R41)</f>
        <v>8667</v>
      </c>
      <c r="I41" s="95">
        <f>F41-H41</f>
        <v>49248</v>
      </c>
      <c r="J41" s="74" t="s">
        <v>378</v>
      </c>
      <c r="K41" s="69"/>
      <c r="L41" s="1"/>
      <c r="M41" s="26" t="s">
        <v>384</v>
      </c>
      <c r="N41" s="76" t="s">
        <v>414</v>
      </c>
      <c r="O41" s="53"/>
      <c r="P41" s="36"/>
      <c r="Q41" s="36"/>
      <c r="R41" s="36">
        <v>8667</v>
      </c>
      <c r="S41" s="36"/>
      <c r="T41" s="36"/>
      <c r="U41" s="36"/>
      <c r="V41" s="36"/>
      <c r="W41" s="36"/>
      <c r="X41" s="36"/>
      <c r="Y41" s="36"/>
      <c r="Z41" s="36"/>
      <c r="AA41" s="36"/>
    </row>
    <row r="42" spans="1:27" s="88" customFormat="1" ht="66">
      <c r="A42" s="8">
        <v>38</v>
      </c>
      <c r="B42" s="59" t="s">
        <v>415</v>
      </c>
      <c r="C42" s="60" t="s">
        <v>416</v>
      </c>
      <c r="D42" s="61" t="s">
        <v>417</v>
      </c>
      <c r="E42" s="59" t="s">
        <v>418</v>
      </c>
      <c r="F42" s="96">
        <v>96660</v>
      </c>
      <c r="G42" s="94">
        <f>R42</f>
        <v>0</v>
      </c>
      <c r="H42" s="94">
        <f>SUM(P42:R42)</f>
        <v>96660</v>
      </c>
      <c r="I42" s="95">
        <f>F42-H42</f>
        <v>0</v>
      </c>
      <c r="J42" s="57" t="s">
        <v>419</v>
      </c>
      <c r="K42" s="70" t="s">
        <v>420</v>
      </c>
      <c r="L42" s="61"/>
      <c r="M42" s="63" t="s">
        <v>395</v>
      </c>
      <c r="N42" s="63" t="s">
        <v>421</v>
      </c>
      <c r="O42" s="64"/>
      <c r="P42" s="65"/>
      <c r="Q42" s="65">
        <v>96660</v>
      </c>
      <c r="R42" s="65"/>
      <c r="S42" s="65"/>
      <c r="T42" s="65"/>
      <c r="U42" s="65"/>
      <c r="V42" s="65"/>
      <c r="W42" s="65"/>
      <c r="X42" s="65"/>
      <c r="Y42" s="65"/>
      <c r="Z42" s="65"/>
      <c r="AA42" s="65"/>
    </row>
    <row r="43" spans="1:27" s="88" customFormat="1" ht="66">
      <c r="A43" s="8">
        <v>39</v>
      </c>
      <c r="B43" s="59" t="s">
        <v>422</v>
      </c>
      <c r="C43" s="60" t="s">
        <v>416</v>
      </c>
      <c r="D43" s="61" t="s">
        <v>423</v>
      </c>
      <c r="E43" s="59" t="s">
        <v>424</v>
      </c>
      <c r="F43" s="96">
        <v>41616</v>
      </c>
      <c r="G43" s="94">
        <f>R43</f>
        <v>0</v>
      </c>
      <c r="H43" s="94">
        <f>SUM(P43:R43)</f>
        <v>0</v>
      </c>
      <c r="I43" s="95">
        <f>F43-H43</f>
        <v>41616</v>
      </c>
      <c r="J43" s="74" t="s">
        <v>425</v>
      </c>
      <c r="K43" s="70"/>
      <c r="L43" s="61"/>
      <c r="M43" s="63" t="s">
        <v>307</v>
      </c>
      <c r="N43" s="63"/>
      <c r="O43" s="64"/>
      <c r="P43" s="65"/>
      <c r="Q43" s="65"/>
      <c r="R43" s="65"/>
      <c r="S43" s="65"/>
      <c r="T43" s="65"/>
      <c r="U43" s="65"/>
      <c r="V43" s="65"/>
      <c r="W43" s="65"/>
      <c r="X43" s="65"/>
      <c r="Y43" s="65"/>
      <c r="Z43" s="65"/>
      <c r="AA43" s="65"/>
    </row>
    <row r="44" spans="1:27" s="80" customFormat="1" ht="24.75" customHeight="1">
      <c r="A44" s="42"/>
      <c r="B44" s="43" t="s">
        <v>1</v>
      </c>
      <c r="C44" s="44"/>
      <c r="D44" s="46"/>
      <c r="E44" s="46"/>
      <c r="F44" s="47">
        <f>SUM(F5:F43)</f>
        <v>9689720</v>
      </c>
      <c r="G44" s="47">
        <f>SUM(G5:G43)</f>
        <v>851330</v>
      </c>
      <c r="H44" s="47">
        <f>SUM(H5:H43)</f>
        <v>2436414</v>
      </c>
      <c r="I44" s="47">
        <f>SUM(I5:I43)</f>
        <v>7253306</v>
      </c>
      <c r="J44" s="48"/>
      <c r="K44" s="71"/>
      <c r="L44" s="89"/>
      <c r="M44" s="75"/>
      <c r="N44" s="75"/>
      <c r="O44" s="54"/>
      <c r="P44" s="37"/>
      <c r="Q44" s="37"/>
      <c r="R44" s="37"/>
      <c r="S44" s="37"/>
      <c r="T44" s="37"/>
      <c r="U44" s="37"/>
      <c r="V44" s="37"/>
      <c r="W44" s="37"/>
      <c r="X44" s="37"/>
      <c r="Y44" s="37"/>
      <c r="Z44" s="37"/>
      <c r="AA44" s="37"/>
    </row>
    <row r="45" spans="1:10" ht="6" customHeight="1">
      <c r="A45" s="13"/>
      <c r="B45" s="14"/>
      <c r="C45" s="15"/>
      <c r="D45" s="90"/>
      <c r="E45" s="14"/>
      <c r="F45" s="14"/>
      <c r="G45" s="14"/>
      <c r="H45" s="14"/>
      <c r="I45" s="14"/>
      <c r="J45" s="15"/>
    </row>
    <row r="46" spans="1:7" ht="16.5">
      <c r="A46" s="136" t="s">
        <v>426</v>
      </c>
      <c r="B46" s="136"/>
      <c r="C46" s="136"/>
      <c r="D46" s="136"/>
      <c r="E46" s="136"/>
      <c r="F46" s="136"/>
      <c r="G46" s="136"/>
    </row>
    <row r="47" spans="1:7" ht="16.5">
      <c r="A47" s="137" t="s">
        <v>427</v>
      </c>
      <c r="B47" s="137"/>
      <c r="C47" s="137"/>
      <c r="D47" s="137"/>
      <c r="E47" s="137"/>
      <c r="F47" s="137"/>
      <c r="G47" s="137"/>
    </row>
    <row r="48" spans="1:7" ht="16.5">
      <c r="A48" s="129" t="s">
        <v>428</v>
      </c>
      <c r="B48" s="129"/>
      <c r="C48" s="129"/>
      <c r="D48" s="129"/>
      <c r="E48" s="129"/>
      <c r="F48" s="129"/>
      <c r="G48" s="129"/>
    </row>
    <row r="49" spans="1:7" ht="16.5">
      <c r="A49" s="129" t="s">
        <v>429</v>
      </c>
      <c r="B49" s="129"/>
      <c r="C49" s="129"/>
      <c r="D49" s="129"/>
      <c r="E49" s="129"/>
      <c r="F49" s="129"/>
      <c r="G49" s="129"/>
    </row>
    <row r="50" spans="1:7" ht="19.5">
      <c r="A50" s="130" t="s">
        <v>430</v>
      </c>
      <c r="B50" s="130"/>
      <c r="C50" s="130"/>
      <c r="D50" s="19"/>
      <c r="E50" s="131" t="s">
        <v>431</v>
      </c>
      <c r="F50" s="131"/>
      <c r="G50" s="131"/>
    </row>
  </sheetData>
  <sheetProtection/>
  <mergeCells count="23">
    <mergeCell ref="A1:L1"/>
    <mergeCell ref="A2:L2"/>
    <mergeCell ref="A3:A4"/>
    <mergeCell ref="B3:B4"/>
    <mergeCell ref="C3:C4"/>
    <mergeCell ref="D3:D4"/>
    <mergeCell ref="E3:E4"/>
    <mergeCell ref="F3:F4"/>
    <mergeCell ref="G3:H3"/>
    <mergeCell ref="I3:I4"/>
    <mergeCell ref="J3:J4"/>
    <mergeCell ref="K3:K4"/>
    <mergeCell ref="L3:L4"/>
    <mergeCell ref="M3:M4"/>
    <mergeCell ref="O3:O4"/>
    <mergeCell ref="P3:AA3"/>
    <mergeCell ref="N3:N4"/>
    <mergeCell ref="A46:G46"/>
    <mergeCell ref="A47:G47"/>
    <mergeCell ref="A48:G48"/>
    <mergeCell ref="A49:G49"/>
    <mergeCell ref="A50:C50"/>
    <mergeCell ref="E50:G50"/>
  </mergeCells>
  <printOptions horizontalCentered="1"/>
  <pageMargins left="0.3937007874015748" right="0.3937007874015748" top="0.5905511811023623" bottom="0.5905511811023623" header="0.1968503937007874" footer="0.1968503937007874"/>
  <pageSetup blackAndWhite="1" firstPageNumber="15" useFirstPageNumber="1" horizontalDpi="600" verticalDpi="600" orientation="landscape" paperSize="9" scale="75" r:id="rId1"/>
  <headerFooter alignWithMargins="0">
    <oddHeader>&amp;R&amp;P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Net School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2019-12-02T00:26:20Z</cp:lastPrinted>
  <dcterms:created xsi:type="dcterms:W3CDTF">2009-03-05T07:06:29Z</dcterms:created>
  <dcterms:modified xsi:type="dcterms:W3CDTF">2019-12-02T00:33:09Z</dcterms:modified>
  <cp:category/>
  <cp:version/>
  <cp:contentType/>
  <cp:contentStatus/>
</cp:coreProperties>
</file>